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Jobs\2020466~00_CH_Wateree\07_Ortho\Final_Imagery\"/>
    </mc:Choice>
  </mc:AlternateContent>
  <xr:revisionPtr revIDLastSave="0" documentId="13_ncr:1_{3C1091D2-FFC0-4121-B7A4-B296FB4680CB}" xr6:coauthVersionLast="45" xr6:coauthVersionMax="45" xr10:uidLastSave="{00000000-0000-0000-0000-000000000000}"/>
  <bookViews>
    <workbookView xWindow="-16080" yWindow="1320" windowWidth="16065" windowHeight="15015" xr2:uid="{00000000-000D-0000-FFFF-FFFF00000000}"/>
  </bookViews>
  <sheets>
    <sheet name="Sheet1" sheetId="1" r:id="rId1"/>
  </sheets>
  <definedNames>
    <definedName name="_xlnm.Print_Area" localSheetId="0">Sheet1!$A$1:$K$23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6" i="1" l="1"/>
  <c r="I16" i="1"/>
  <c r="H16" i="1"/>
  <c r="K14" i="1"/>
  <c r="I14" i="1"/>
  <c r="H14" i="1"/>
  <c r="K12" i="1"/>
  <c r="I12" i="1"/>
  <c r="H12" i="1"/>
  <c r="K17" i="1"/>
  <c r="I17" i="1"/>
  <c r="H17" i="1"/>
  <c r="K15" i="1"/>
  <c r="I15" i="1"/>
  <c r="H15" i="1"/>
  <c r="K13" i="1"/>
  <c r="I13" i="1"/>
  <c r="H13" i="1"/>
  <c r="K11" i="1"/>
  <c r="I11" i="1"/>
  <c r="H11" i="1"/>
  <c r="K10" i="1"/>
  <c r="I10" i="1"/>
  <c r="H10" i="1"/>
  <c r="K9" i="1"/>
  <c r="I9" i="1"/>
  <c r="H9" i="1"/>
  <c r="K8" i="1"/>
  <c r="I8" i="1"/>
  <c r="H8" i="1"/>
  <c r="K7" i="1"/>
  <c r="I7" i="1"/>
  <c r="H7" i="1"/>
  <c r="K6" i="1"/>
  <c r="I6" i="1"/>
  <c r="H6" i="1"/>
  <c r="K5" i="1"/>
  <c r="I5" i="1"/>
  <c r="H5" i="1"/>
  <c r="K4" i="1"/>
  <c r="I4" i="1"/>
  <c r="H4" i="1"/>
  <c r="K3" i="1"/>
  <c r="I3" i="1"/>
  <c r="H3" i="1"/>
  <c r="H22" i="1" l="1"/>
  <c r="H21" i="1"/>
  <c r="H19" i="1"/>
  <c r="H20" i="1"/>
  <c r="K22" i="1"/>
  <c r="K23" i="1" s="1"/>
  <c r="K21" i="1"/>
  <c r="K19" i="1"/>
  <c r="K20" i="1"/>
  <c r="I22" i="1"/>
  <c r="I20" i="1"/>
  <c r="I19" i="1"/>
  <c r="I21" i="1"/>
</calcChain>
</file>

<file path=xl/sharedStrings.xml><?xml version="1.0" encoding="utf-8"?>
<sst xmlns="http://schemas.openxmlformats.org/spreadsheetml/2006/main" count="29" uniqueCount="29">
  <si>
    <t>TARGET #</t>
  </si>
  <si>
    <t>EASTING</t>
  </si>
  <si>
    <t>NORTHING</t>
  </si>
  <si>
    <t>X DIFFERENCE</t>
  </si>
  <si>
    <t>Y DIFFERENCE</t>
  </si>
  <si>
    <t>DIRECT</t>
  </si>
  <si>
    <t>AVERAGE (ABS)</t>
  </si>
  <si>
    <t>MINIMUM</t>
  </si>
  <si>
    <t>MAXIMUM</t>
  </si>
  <si>
    <t>RMSe</t>
  </si>
  <si>
    <t>RMSErx 1.7308</t>
  </si>
  <si>
    <t xml:space="preserve">NORTHING </t>
  </si>
  <si>
    <t xml:space="preserve">EASTING </t>
  </si>
  <si>
    <t>2020466.00 CH Wateree - Final Imagery Control Report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</si>
  <si>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</si>
  <si>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</si>
  <si>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</si>
  <si>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</si>
  <si>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</si>
  <si>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</si>
  <si>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</si>
  <si>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</si>
  <si>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</si>
  <si>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P11</t>
  </si>
  <si>
    <t>P12</t>
  </si>
  <si>
    <t>P13</t>
  </si>
  <si>
    <t>P14</t>
  </si>
  <si>
    <t>P15</t>
  </si>
  <si>
    <t>P16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</si>
</sst>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6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165" fontId="2" fillId="3" borderId="14" xfId="0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166" fontId="2" fillId="3" borderId="14" xfId="0" applyNumberFormat="1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0" fillId="5" borderId="7" xfId="0" applyFill="1" applyBorder="1"/>
    <xf numFmtId="0" fontId="0" fillId="5" borderId="8" xfId="0" applyFill="1" applyBorder="1"/>
    <xf numFmtId="2" fontId="0" fillId="5" borderId="8" xfId="0" applyNumberFormat="1" applyFill="1" applyBorder="1"/>
    <xf numFmtId="0" fontId="0" fillId="4" borderId="7" xfId="0" applyFill="1" applyBorder="1"/>
    <xf numFmtId="0" fontId="0" fillId="4" borderId="8" xfId="0" applyFill="1" applyBorder="1"/>
    <xf numFmtId="2" fontId="0" fillId="4" borderId="8" xfId="0" applyNumberFormat="1" applyFill="1" applyBorder="1"/>
    <xf numFmtId="0" fontId="0" fillId="5" borderId="10" xfId="0" applyFill="1" applyBorder="1"/>
    <xf numFmtId="0" fontId="0" fillId="5" borderId="11" xfId="0" applyFill="1" applyBorder="1"/>
    <xf numFmtId="2" fontId="0" fillId="5" borderId="11" xfId="0" applyNumberFormat="1" applyFill="1" applyBorder="1"/>
    <xf numFmtId="164" fontId="0" fillId="5" borderId="12" xfId="0" applyNumberFormat="1" applyFill="1" applyBorder="1"/>
    <xf numFmtId="164" fontId="0" fillId="5" borderId="8" xfId="0" applyNumberFormat="1" applyFill="1" applyBorder="1"/>
    <xf numFmtId="164" fontId="0" fillId="4" borderId="8" xfId="0" applyNumberFormat="1" applyFill="1" applyBorder="1"/>
    <xf numFmtId="164" fontId="0" fillId="5" borderId="11" xfId="0" applyNumberFormat="1" applyFill="1" applyBorder="1"/>
    <xf numFmtId="164" fontId="0" fillId="5" borderId="16" xfId="0" applyNumberFormat="1" applyFill="1" applyBorder="1"/>
    <xf numFmtId="164" fontId="0" fillId="4" borderId="9" xfId="0" applyNumberFormat="1" applyFill="1" applyBorder="1"/>
    <xf numFmtId="164" fontId="3" fillId="0" borderId="9" xfId="0" applyNumberFormat="1" applyFont="1" applyFill="1" applyBorder="1"/>
    <xf numFmtId="0" fontId="3" fillId="0" borderId="11" xfId="0" applyFont="1" applyFill="1" applyBorder="1"/>
    <xf numFmtId="164" fontId="3" fillId="0" borderId="11" xfId="0" applyNumberFormat="1" applyFont="1" applyFill="1" applyBorder="1"/>
    <xf numFmtId="164" fontId="0" fillId="5" borderId="11" xfId="0" applyNumberFormat="1" applyFill="1" applyBorder="1" applyAlignment="1">
      <alignment horizontal="center" vertical="center"/>
    </xf>
    <xf numFmtId="9" fontId="0" fillId="5" borderId="11" xfId="0" applyNumberFormat="1" applyFill="1" applyBorder="1" applyAlignment="1">
      <alignment horizontal="left" vertical="center"/>
    </xf>
    <xf numFmtId="164" fontId="0" fillId="5" borderId="11" xfId="0" applyNumberFormat="1" applyFill="1" applyBorder="1" applyAlignment="1">
      <alignment horizontal="right" vertical="center"/>
    </xf>
    <xf numFmtId="164" fontId="5" fillId="5" borderId="11" xfId="0" applyNumberFormat="1" applyFont="1" applyFill="1" applyBorder="1" applyAlignment="1">
      <alignment horizontal="right" vertical="center"/>
    </xf>
    <xf numFmtId="0" fontId="0" fillId="5" borderId="8" xfId="0" applyFill="1" applyBorder="1" applyAlignment="1">
      <alignment horizontal="left"/>
    </xf>
    <xf numFmtId="0" fontId="0" fillId="4" borderId="8" xfId="0" applyFill="1" applyBorder="1" applyAlignment="1">
      <alignment horizontal="left"/>
    </xf>
    <xf numFmtId="0" fontId="0" fillId="5" borderId="11" xfId="0" applyFill="1" applyBorder="1" applyAlignment="1">
      <alignment horizontal="left"/>
    </xf>
    <xf numFmtId="0" fontId="3" fillId="0" borderId="0" xfId="0" applyFont="1"/>
    <xf numFmtId="164" fontId="3" fillId="0" borderId="0" xfId="0" applyNumberFormat="1" applyFont="1"/>
    <xf numFmtId="20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3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4"/>
  <sheetViews>
    <sheetView tabSelected="1" zoomScale="90" zoomScaleNormal="90" workbookViewId="0">
      <selection activeCell="E29" sqref="E29"/>
    </sheetView>
  </sheetViews>
  <sheetFormatPr defaultRowHeight="15" x14ac:dyDescent="0.25"/>
  <cols>
    <col min="1" max="1" width="12.7109375" customWidth="1"/>
    <col min="2" max="2" width="17.85546875" customWidth="1"/>
    <col min="3" max="3" width="15" customWidth="1"/>
    <col min="4" max="4" width="3.7109375" customWidth="1"/>
    <col min="5" max="5" width="20.140625" customWidth="1"/>
    <col min="6" max="6" width="20.85546875" customWidth="1"/>
    <col min="7" max="7" width="15" customWidth="1"/>
    <col min="8" max="8" width="16.42578125" customWidth="1"/>
    <col min="9" max="9" width="17.42578125" customWidth="1"/>
    <col min="10" max="10" width="4.5703125" customWidth="1"/>
    <col min="11" max="11" width="16.140625" customWidth="1"/>
  </cols>
  <sheetData>
    <row r="1" spans="1:11" ht="23.25" x14ac:dyDescent="0.25">
      <c r="A1" s="36" t="s">
        <v>13</v>
      </c>
      <c r="B1" s="37"/>
      <c r="C1" s="37"/>
      <c r="D1" s="37"/>
      <c r="E1" s="37"/>
      <c r="F1" s="37"/>
      <c r="G1" s="37"/>
      <c r="H1" s="37"/>
      <c r="I1" s="37"/>
      <c r="J1" s="37"/>
      <c r="K1" s="38"/>
    </row>
    <row r="2" spans="1:11" ht="18.75" x14ac:dyDescent="0.25">
      <c r="A2" s="1" t="s">
        <v>0</v>
      </c>
      <c r="B2" s="2" t="s">
        <v>1</v>
      </c>
      <c r="C2" s="2" t="s">
        <v>2</v>
      </c>
      <c r="D2" s="2"/>
      <c r="E2" s="2" t="s">
        <v>12</v>
      </c>
      <c r="F2" s="2" t="s">
        <v>11</v>
      </c>
      <c r="G2" s="2"/>
      <c r="H2" s="2" t="s">
        <v>3</v>
      </c>
      <c r="I2" s="2" t="s">
        <v>4</v>
      </c>
      <c r="J2" s="2"/>
      <c r="K2" s="3" t="s">
        <v>5</v>
      </c>
    </row>
    <row r="3" spans="1:11" x14ac:dyDescent="0.25">
      <c r="A3" s="34" t="s">
        <v>14</v>
      </c>
      <c r="B3" s="35">
        <v>2106361.7200000002</v>
      </c>
      <c r="C3" s="35">
        <v>864527.446</v>
      </c>
      <c r="D3" s="25"/>
      <c r="E3">
        <v>2106361.7680000002</v>
      </c>
      <c r="F3">
        <v>864527.49399999995</v>
      </c>
      <c r="G3" s="25"/>
      <c r="H3" s="26">
        <f t="shared" ref="H3:H17" si="0">(B3-E3)</f>
        <v>-4.7999999951571226E-2</v>
      </c>
      <c r="I3" s="26">
        <f t="shared" ref="I3:I17" si="1">(C3-F3)</f>
        <v>-4.7999999951571226E-2</v>
      </c>
      <c r="J3" s="26"/>
      <c r="K3" s="24">
        <f t="shared" ref="K3:K17" si="2">SQRT((B3-E3)*(B3-E3)+(C3-F3)*(C3-F3))</f>
        <v>6.7882250925419926E-2</v>
      </c>
    </row>
    <row r="4" spans="1:11" x14ac:dyDescent="0.25">
      <c r="A4" s="34" t="s">
        <v>15</v>
      </c>
      <c r="B4" s="35">
        <v>2106466.111</v>
      </c>
      <c r="C4" s="35">
        <v>864791.70799999998</v>
      </c>
      <c r="D4" s="25"/>
      <c r="E4">
        <v>2106466.0630000001</v>
      </c>
      <c r="F4">
        <v>864791.75600000005</v>
      </c>
      <c r="G4" s="25"/>
      <c r="H4" s="26">
        <f t="shared" si="0"/>
        <v>4.7999999951571226E-2</v>
      </c>
      <c r="I4" s="26">
        <f t="shared" si="1"/>
        <v>-4.8000000067986548E-2</v>
      </c>
      <c r="J4" s="26"/>
      <c r="K4" s="24">
        <f t="shared" si="2"/>
        <v>6.7882251007737995E-2</v>
      </c>
    </row>
    <row r="5" spans="1:11" x14ac:dyDescent="0.25">
      <c r="A5" s="34" t="s">
        <v>16</v>
      </c>
      <c r="B5" s="35">
        <v>2107568.193</v>
      </c>
      <c r="C5" s="35">
        <v>865647.98899999994</v>
      </c>
      <c r="D5" s="25"/>
      <c r="E5">
        <v>2107568.193</v>
      </c>
      <c r="F5">
        <v>865647.98899999994</v>
      </c>
      <c r="G5" s="25"/>
      <c r="H5" s="26">
        <f t="shared" si="0"/>
        <v>0</v>
      </c>
      <c r="I5" s="26">
        <f t="shared" si="1"/>
        <v>0</v>
      </c>
      <c r="J5" s="26"/>
      <c r="K5" s="24">
        <f t="shared" si="2"/>
        <v>0</v>
      </c>
    </row>
    <row r="6" spans="1:11" x14ac:dyDescent="0.25">
      <c r="A6" s="34" t="s">
        <v>17</v>
      </c>
      <c r="B6" s="35">
        <v>2106864.8739999998</v>
      </c>
      <c r="C6" s="35">
        <v>866964.14199999999</v>
      </c>
      <c r="D6" s="25"/>
      <c r="E6">
        <v>2106864.898</v>
      </c>
      <c r="F6">
        <v>866964.17799999996</v>
      </c>
      <c r="G6" s="25"/>
      <c r="H6" s="26">
        <f t="shared" si="0"/>
        <v>-2.4000000208616257E-2</v>
      </c>
      <c r="I6" s="26">
        <f t="shared" si="1"/>
        <v>-3.599999996367842E-2</v>
      </c>
      <c r="J6" s="26"/>
      <c r="K6" s="24">
        <f t="shared" si="2"/>
        <v>4.3266615391065973E-2</v>
      </c>
    </row>
    <row r="7" spans="1:11" x14ac:dyDescent="0.25">
      <c r="A7" s="34" t="s">
        <v>18</v>
      </c>
      <c r="B7" s="35">
        <v>2108654.1030000001</v>
      </c>
      <c r="C7" s="35">
        <v>866625.85800000001</v>
      </c>
      <c r="D7" s="25"/>
      <c r="E7">
        <v>2108654.0789999999</v>
      </c>
      <c r="F7">
        <v>866625.93</v>
      </c>
      <c r="G7" s="25"/>
      <c r="H7" s="26">
        <f t="shared" si="0"/>
        <v>2.4000000208616257E-2</v>
      </c>
      <c r="I7" s="26">
        <f t="shared" si="1"/>
        <v>-7.2000000043772161E-2</v>
      </c>
      <c r="J7" s="26"/>
      <c r="K7" s="24">
        <f t="shared" si="2"/>
        <v>7.5894663951537267E-2</v>
      </c>
    </row>
    <row r="8" spans="1:11" x14ac:dyDescent="0.25">
      <c r="A8" s="34" t="s">
        <v>19</v>
      </c>
      <c r="B8" s="35">
        <v>2108410.665</v>
      </c>
      <c r="C8" s="35">
        <v>867873.05799999996</v>
      </c>
      <c r="D8" s="25"/>
      <c r="E8">
        <v>2108410.605</v>
      </c>
      <c r="F8">
        <v>867872.99800000002</v>
      </c>
      <c r="G8" s="25"/>
      <c r="H8" s="26">
        <f t="shared" si="0"/>
        <v>6.0000000055879354E-2</v>
      </c>
      <c r="I8" s="26">
        <f t="shared" si="1"/>
        <v>5.9999999939464033E-2</v>
      </c>
      <c r="J8" s="26"/>
      <c r="K8" s="24">
        <f t="shared" si="2"/>
        <v>8.485281373909298E-2</v>
      </c>
    </row>
    <row r="9" spans="1:11" x14ac:dyDescent="0.25">
      <c r="A9" s="34" t="s">
        <v>20</v>
      </c>
      <c r="B9" s="35">
        <v>2110058.2540000002</v>
      </c>
      <c r="C9" s="35">
        <v>867084.51500000001</v>
      </c>
      <c r="D9" s="25"/>
      <c r="E9">
        <v>2110058.338</v>
      </c>
      <c r="F9">
        <v>867084.47900000005</v>
      </c>
      <c r="G9" s="25"/>
      <c r="H9" s="26">
        <f t="shared" si="0"/>
        <v>-8.3999999798834324E-2</v>
      </c>
      <c r="I9" s="26">
        <f t="shared" si="1"/>
        <v>3.599999996367842E-2</v>
      </c>
      <c r="J9" s="26"/>
      <c r="K9" s="24">
        <f t="shared" si="2"/>
        <v>9.1389277071158695E-2</v>
      </c>
    </row>
    <row r="10" spans="1:11" x14ac:dyDescent="0.25">
      <c r="A10" s="34" t="s">
        <v>21</v>
      </c>
      <c r="B10" s="35">
        <v>2111184.5830000001</v>
      </c>
      <c r="C10" s="35">
        <v>867505.73899999994</v>
      </c>
      <c r="D10" s="25"/>
      <c r="E10">
        <v>2111184.5830000001</v>
      </c>
      <c r="F10">
        <v>867505.73899999994</v>
      </c>
      <c r="G10" s="25"/>
      <c r="H10" s="26">
        <f t="shared" si="0"/>
        <v>0</v>
      </c>
      <c r="I10" s="26">
        <f t="shared" si="1"/>
        <v>0</v>
      </c>
      <c r="J10" s="26"/>
      <c r="K10" s="24">
        <f t="shared" si="2"/>
        <v>0</v>
      </c>
    </row>
    <row r="11" spans="1:11" x14ac:dyDescent="0.25">
      <c r="A11" s="34" t="s">
        <v>22</v>
      </c>
      <c r="B11" s="35">
        <v>2112700.0180000002</v>
      </c>
      <c r="C11" s="35">
        <v>867784.58100000001</v>
      </c>
      <c r="D11" s="25"/>
      <c r="E11">
        <v>2112700.0660000001</v>
      </c>
      <c r="F11">
        <v>867784.58100000001</v>
      </c>
      <c r="G11" s="25"/>
      <c r="H11" s="26">
        <f t="shared" si="0"/>
        <v>-4.7999999951571226E-2</v>
      </c>
      <c r="I11" s="26">
        <f t="shared" si="1"/>
        <v>0</v>
      </c>
      <c r="J11" s="26"/>
      <c r="K11" s="24">
        <f t="shared" si="2"/>
        <v>4.7999999951571226E-2</v>
      </c>
    </row>
    <row r="12" spans="1:11" x14ac:dyDescent="0.25">
      <c r="A12" s="34" t="s">
        <v>23</v>
      </c>
      <c r="B12" s="35">
        <v>2114112.3130000001</v>
      </c>
      <c r="C12" s="35">
        <v>868283.54399999999</v>
      </c>
      <c r="D12" s="25"/>
      <c r="E12">
        <v>2114112.3130000001</v>
      </c>
      <c r="F12">
        <v>868283.52</v>
      </c>
      <c r="G12" s="25"/>
      <c r="H12" s="26">
        <f t="shared" ref="H12" si="3">(B12-E12)</f>
        <v>0</v>
      </c>
      <c r="I12" s="26">
        <f t="shared" ref="I12" si="4">(C12-F12)</f>
        <v>2.3999999975785613E-2</v>
      </c>
      <c r="J12" s="26"/>
      <c r="K12" s="24">
        <f t="shared" ref="K12" si="5">SQRT((B12-E12)*(B12-E12)+(C12-F12)*(C12-F12))</f>
        <v>2.3999999975785613E-2</v>
      </c>
    </row>
    <row r="13" spans="1:11" x14ac:dyDescent="0.25">
      <c r="A13" s="34" t="s">
        <v>24</v>
      </c>
      <c r="B13" s="35">
        <v>2115581.41</v>
      </c>
      <c r="C13" s="35">
        <v>868343.23800000001</v>
      </c>
      <c r="D13" s="25"/>
      <c r="E13">
        <v>2115581.338</v>
      </c>
      <c r="F13">
        <v>868343.25300000003</v>
      </c>
      <c r="G13" s="25"/>
      <c r="H13" s="26">
        <f t="shared" si="0"/>
        <v>7.2000000160187483E-2</v>
      </c>
      <c r="I13" s="26">
        <f t="shared" si="1"/>
        <v>-1.5000000013969839E-2</v>
      </c>
      <c r="J13" s="26"/>
      <c r="K13" s="24">
        <f t="shared" si="2"/>
        <v>7.3545904192457184E-2</v>
      </c>
    </row>
    <row r="14" spans="1:11" x14ac:dyDescent="0.25">
      <c r="A14" s="34" t="s">
        <v>25</v>
      </c>
      <c r="B14" s="35">
        <v>2117093.8119999999</v>
      </c>
      <c r="C14" s="35">
        <v>868311.94700000004</v>
      </c>
      <c r="D14" s="25"/>
      <c r="E14">
        <v>2117093.8089999999</v>
      </c>
      <c r="F14">
        <v>868311.94700000004</v>
      </c>
      <c r="G14" s="25"/>
      <c r="H14" s="26">
        <f t="shared" ref="H14" si="6">(B14-E14)</f>
        <v>3.0000000260770321E-3</v>
      </c>
      <c r="I14" s="26">
        <f t="shared" ref="I14" si="7">(C14-F14)</f>
        <v>0</v>
      </c>
      <c r="J14" s="26"/>
      <c r="K14" s="24">
        <f t="shared" ref="K14" si="8">SQRT((B14-E14)*(B14-E14)+(C14-F14)*(C14-F14))</f>
        <v>3.0000000260770321E-3</v>
      </c>
    </row>
    <row r="15" spans="1:11" x14ac:dyDescent="0.25">
      <c r="A15" s="34" t="s">
        <v>26</v>
      </c>
      <c r="B15" s="35">
        <v>2118329.7050000001</v>
      </c>
      <c r="C15" s="35">
        <v>868031.66799999995</v>
      </c>
      <c r="D15" s="25"/>
      <c r="E15">
        <v>2118329.702</v>
      </c>
      <c r="F15">
        <v>868031.72199999995</v>
      </c>
      <c r="G15" s="25"/>
      <c r="H15" s="26">
        <f t="shared" si="0"/>
        <v>3.0000000260770321E-3</v>
      </c>
      <c r="I15" s="26">
        <f t="shared" si="1"/>
        <v>-5.400000000372529E-2</v>
      </c>
      <c r="J15" s="26"/>
      <c r="K15" s="24">
        <f t="shared" si="2"/>
        <v>5.4083269137125883E-2</v>
      </c>
    </row>
    <row r="16" spans="1:11" x14ac:dyDescent="0.25">
      <c r="A16" s="34" t="s">
        <v>27</v>
      </c>
      <c r="B16" s="35">
        <v>2119689.0159999998</v>
      </c>
      <c r="C16" s="35">
        <v>867978.54700000002</v>
      </c>
      <c r="D16" s="25"/>
      <c r="E16">
        <v>2119689.0159999998</v>
      </c>
      <c r="F16">
        <v>867978.54700000002</v>
      </c>
      <c r="G16" s="25"/>
      <c r="H16" s="26">
        <f t="shared" ref="H16" si="9">(B16-E16)</f>
        <v>0</v>
      </c>
      <c r="I16" s="26">
        <f t="shared" ref="I16" si="10">(C16-F16)</f>
        <v>0</v>
      </c>
      <c r="J16" s="26"/>
      <c r="K16" s="24">
        <f t="shared" ref="K16" si="11">SQRT((B16-E16)*(B16-E16)+(C16-F16)*(C16-F16))</f>
        <v>0</v>
      </c>
    </row>
    <row r="17" spans="1:11" ht="15.75" thickBot="1" x14ac:dyDescent="0.3">
      <c r="A17" s="34" t="s">
        <v>28</v>
      </c>
      <c r="B17" s="35">
        <v>2121020.0490000001</v>
      </c>
      <c r="C17" s="35">
        <v>867685.93900000001</v>
      </c>
      <c r="D17" s="25"/>
      <c r="E17">
        <v>2121019.9530000002</v>
      </c>
      <c r="F17">
        <v>867685.93900000001</v>
      </c>
      <c r="G17" s="25"/>
      <c r="H17" s="26">
        <f t="shared" si="0"/>
        <v>9.5999999903142452E-2</v>
      </c>
      <c r="I17" s="26">
        <f t="shared" si="1"/>
        <v>0</v>
      </c>
      <c r="J17" s="26"/>
      <c r="K17" s="24">
        <f t="shared" si="2"/>
        <v>9.5999999903142452E-2</v>
      </c>
    </row>
    <row r="18" spans="1:11" ht="19.5" thickBot="1" x14ac:dyDescent="0.3">
      <c r="A18" s="4"/>
      <c r="B18" s="5"/>
      <c r="C18" s="5"/>
      <c r="D18" s="6"/>
      <c r="E18" s="7"/>
      <c r="F18" s="7"/>
      <c r="G18" s="6"/>
      <c r="H18" s="7"/>
      <c r="I18" s="7"/>
      <c r="J18" s="6"/>
      <c r="K18" s="8"/>
    </row>
    <row r="19" spans="1:11" x14ac:dyDescent="0.25">
      <c r="A19" s="9"/>
      <c r="B19" s="10"/>
      <c r="C19" s="10"/>
      <c r="D19" s="10"/>
      <c r="E19" s="10"/>
      <c r="F19" s="10"/>
      <c r="G19" s="31" t="s">
        <v>6</v>
      </c>
      <c r="H19" s="19">
        <f>AVERAGE(H3:H17)</f>
        <v>6.8000000280638538E-3</v>
      </c>
      <c r="I19" s="19">
        <f>AVERAGE(I3:I17)</f>
        <v>-1.0200000011051695E-2</v>
      </c>
      <c r="J19" s="11"/>
      <c r="K19" s="22">
        <f>AVERAGE(K3:K17)</f>
        <v>4.8653136351478152E-2</v>
      </c>
    </row>
    <row r="20" spans="1:11" x14ac:dyDescent="0.25">
      <c r="A20" s="12"/>
      <c r="B20" s="13"/>
      <c r="C20" s="13"/>
      <c r="D20" s="13"/>
      <c r="E20" s="13"/>
      <c r="F20" s="13"/>
      <c r="G20" s="32" t="s">
        <v>7</v>
      </c>
      <c r="H20" s="20">
        <f>MIN(H3:H17)</f>
        <v>-8.3999999798834324E-2</v>
      </c>
      <c r="I20" s="20">
        <f>MIN(I3:I17)</f>
        <v>-7.2000000043772161E-2</v>
      </c>
      <c r="J20" s="14"/>
      <c r="K20" s="23">
        <f>MIN(K3:K17)</f>
        <v>0</v>
      </c>
    </row>
    <row r="21" spans="1:11" x14ac:dyDescent="0.25">
      <c r="A21" s="15"/>
      <c r="B21" s="16"/>
      <c r="C21" s="16"/>
      <c r="D21" s="16"/>
      <c r="E21" s="16"/>
      <c r="F21" s="16"/>
      <c r="G21" s="33" t="s">
        <v>8</v>
      </c>
      <c r="H21" s="21">
        <f>MAX(H3:H17)</f>
        <v>9.5999999903142452E-2</v>
      </c>
      <c r="I21" s="21">
        <f>MAX(I3:I17)</f>
        <v>5.9999999939464033E-2</v>
      </c>
      <c r="J21" s="17"/>
      <c r="K21" s="18">
        <f>MAX(K3:K17)</f>
        <v>9.5999999903142452E-2</v>
      </c>
    </row>
    <row r="22" spans="1:11" x14ac:dyDescent="0.25">
      <c r="A22" s="12"/>
      <c r="B22" s="13"/>
      <c r="C22" s="13"/>
      <c r="D22" s="13"/>
      <c r="E22" s="13"/>
      <c r="F22" s="13"/>
      <c r="G22" s="32" t="s">
        <v>9</v>
      </c>
      <c r="H22" s="20">
        <f>SQRT(SUMSQ(H3:H17)/COUNTA(H3:H17))</f>
        <v>4.7002127599909509E-2</v>
      </c>
      <c r="I22" s="20">
        <f>SQRT(SUMSQ(I3:I17)/COUNTA(I3:I17))</f>
        <v>3.6240860912645043E-2</v>
      </c>
      <c r="J22" s="14"/>
      <c r="K22" s="23">
        <f>SQRT(SUMSQ(K3:K17)/COUNTA(K3:K17))</f>
        <v>5.9351495335904204E-2</v>
      </c>
    </row>
    <row r="23" spans="1:11" x14ac:dyDescent="0.25">
      <c r="A23" s="15"/>
      <c r="B23" s="16"/>
      <c r="C23" s="16"/>
      <c r="D23" s="16"/>
      <c r="E23" s="16"/>
      <c r="F23" s="16"/>
      <c r="G23" s="28">
        <v>0.95</v>
      </c>
      <c r="H23" s="29" t="s">
        <v>10</v>
      </c>
      <c r="I23" s="27"/>
      <c r="J23" s="27"/>
      <c r="K23" s="30">
        <f>K22*1.7308</f>
        <v>0.102725568127383</v>
      </c>
    </row>
    <row r="30" spans="1:11" s="34" customFormat="1" x14ac:dyDescent="0.25">
      <c r="A30"/>
      <c r="B30"/>
      <c r="C30"/>
      <c r="D30"/>
      <c r="E30"/>
      <c r="F30"/>
      <c r="G30"/>
      <c r="H30"/>
      <c r="I30"/>
      <c r="J30"/>
      <c r="K30"/>
    </row>
    <row r="31" spans="1:11" s="34" customFormat="1" x14ac:dyDescent="0.25">
      <c r="A31"/>
      <c r="B31"/>
      <c r="C31"/>
      <c r="D31"/>
      <c r="E31"/>
      <c r="F31"/>
      <c r="G31"/>
      <c r="H31"/>
      <c r="I31"/>
      <c r="J31"/>
      <c r="K31"/>
    </row>
    <row r="47" spans="1:11" s="34" customFormat="1" x14ac:dyDescent="0.25">
      <c r="A47"/>
      <c r="B47"/>
      <c r="C47"/>
      <c r="D47"/>
      <c r="E47"/>
      <c r="F47"/>
      <c r="G47"/>
      <c r="H47"/>
      <c r="I47"/>
      <c r="J47"/>
      <c r="K47"/>
    </row>
    <row r="54" spans="1:11" s="34" customFormat="1" x14ac:dyDescent="0.25">
      <c r="A54"/>
      <c r="B54"/>
      <c r="C54"/>
      <c r="D54"/>
      <c r="E54"/>
      <c r="F54"/>
      <c r="G54"/>
      <c r="H54"/>
      <c r="I54"/>
      <c r="J54"/>
      <c r="K54"/>
    </row>
  </sheetData>
  <mergeCells count="1">
    <mergeCell ref="A1:K1"/>
  </mergeCells>
  <conditionalFormatting sqref="B3:B17">
    <cfRule type="duplicateValues" dxfId="0" priority="49"/>
  </conditionalFormatting>
  <pageMargins left="0.7" right="0.7" top="0.75" bottom="0.75" header="0.3" footer="0.3"/>
  <pageSetup scale="57" fitToHeight="0" orientation="portrait" r:id="rId1"/>
  <headerFooter>
    <oddHeader>&amp;L&amp;G&amp;C&amp;G</oddHeader>
    <oddFooter>&amp;RPROJECT # 2017198.00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Greenman-Pedersen,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Kitchin, Michael</dc:creator>
  <cp:lastModifiedBy>Christopher Cameron</cp:lastModifiedBy>
  <cp:lastPrinted>2018-03-05T15:11:21Z</cp:lastPrinted>
  <dcterms:created xsi:type="dcterms:W3CDTF">2017-05-24T16:06:43Z</dcterms:created>
  <dcterms:modified xsi:type="dcterms:W3CDTF">2021-03-19T10:08:18Z</dcterms:modified>
</cp:coreProperties>
</file>