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N:\struct\192574 - SCDOT Bridge Inspection 22-26\Special Projects\Technical Notes\TN16\"/>
    </mc:Choice>
  </mc:AlternateContent>
  <xr:revisionPtr revIDLastSave="0" documentId="13_ncr:1_{1C85B27F-EE11-4D20-BE96-B77A8C946835}" xr6:coauthVersionLast="47" xr6:coauthVersionMax="47" xr10:uidLastSave="{00000000-0000-0000-0000-000000000000}"/>
  <bookViews>
    <workbookView xWindow="57480" yWindow="-120" windowWidth="29040" windowHeight="15840" xr2:uid="{6AE8A5A6-4375-4CB2-A033-445D3A1CEFF9}"/>
  </bookViews>
  <sheets>
    <sheet name="Sheet1" sheetId="10"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a" localSheetId="0">#REF!</definedName>
    <definedName name="a">#REF!</definedName>
    <definedName name="adfasfs" localSheetId="0">'[1]Intermediate Cross Frame Design'!#REF!</definedName>
    <definedName name="adfasfs">'[1]Intermediate Cross Frame Design'!#REF!</definedName>
    <definedName name="asdf" localSheetId="0">#REF!</definedName>
    <definedName name="asdf">#REF!</definedName>
    <definedName name="asdfasdf" localSheetId="0">#REF!</definedName>
    <definedName name="asdfasdf">#REF!</definedName>
    <definedName name="asdfasdfewasdf" localSheetId="0">#REF!</definedName>
    <definedName name="asdfasdfewasdf">#REF!</definedName>
    <definedName name="b" localSheetId="0">'[2]Intermediate Cross Frame Design'!#REF!</definedName>
    <definedName name="b">'[2]Intermediate Cross Frame Design'!#REF!</definedName>
    <definedName name="bnb" localSheetId="0">'[3]Intermediate Cross Frame Design'!#REF!</definedName>
    <definedName name="bnb">'[3]Intermediate Cross Frame Design'!#REF!</definedName>
    <definedName name="BSIPbPageSetupChartSize" hidden="1">1</definedName>
    <definedName name="BSIPbPageSetupChartSize_0" hidden="1">-2146826246</definedName>
    <definedName name="BSIPbPageSetupDraftQuality" hidden="1">1</definedName>
    <definedName name="BSIPbPageSetupDraftQuality_0" hidden="1">0</definedName>
    <definedName name="BSIPbPageSetupDrawingColor" hidden="1">1</definedName>
    <definedName name="BSIPbPageSetupDrawingColor_0" hidden="1">0</definedName>
    <definedName name="BSIPbPageSetupFitToPagesTall" hidden="1">1</definedName>
    <definedName name="BSIPbPageSetupFitToPagesTall_0" hidden="1">1</definedName>
    <definedName name="BSIPbPageSetupFitToPagesWide" hidden="1">1</definedName>
    <definedName name="BSIPbPageSetupFitToPagesWide_0" hidden="1">1</definedName>
    <definedName name="BSIPbPageSetupMediaName" hidden="1">1</definedName>
    <definedName name="BSIPbPageSetupMediaName_0" hidden="1">"Letter (8.5 x 11 in)"</definedName>
    <definedName name="BSIPbPageSetupPageOrientation" hidden="1">1</definedName>
    <definedName name="BSIPbPageSetupPageOrientation_0" hidden="1">1</definedName>
    <definedName name="BSIPbPageSetupPaperHeight" hidden="1">1</definedName>
    <definedName name="BSIPbPageSetupPaperHeight_0" hidden="1">792</definedName>
    <definedName name="BSIPbPageSetupPaperMarginBottom" hidden="1">1</definedName>
    <definedName name="BSIPbPageSetupPaperMarginBottom_0" hidden="1">72</definedName>
    <definedName name="BSIPbPageSetupPaperMarginFooter" hidden="1">1</definedName>
    <definedName name="BSIPbPageSetupPaperMarginFooter_0" hidden="1">36</definedName>
    <definedName name="BSIPbPageSetupPaperMarginHeader" hidden="1">1</definedName>
    <definedName name="BSIPbPageSetupPaperMarginHeader_0" hidden="1">36</definedName>
    <definedName name="BSIPbPageSetupPaperMarginLeft" hidden="1">1</definedName>
    <definedName name="BSIPbPageSetupPaperMarginLeft_0" hidden="1">54</definedName>
    <definedName name="BSIPbPageSetupPaperMarginRight" hidden="1">1</definedName>
    <definedName name="BSIPbPageSetupPaperMarginRight_0" hidden="1">54</definedName>
    <definedName name="BSIPbPageSetupPaperMarginTop" hidden="1">1</definedName>
    <definedName name="BSIPbPageSetupPaperMarginTop_0" hidden="1">72</definedName>
    <definedName name="BSIPbPageSetupPaperWidth" hidden="1">1</definedName>
    <definedName name="BSIPbPageSetupPaperWidth_0" hidden="1">612</definedName>
    <definedName name="BSIPbPageSetupPlotSizeType" hidden="1">1</definedName>
    <definedName name="BSIPbPageSetupPlotSizeType_0" hidden="1">1</definedName>
    <definedName name="BSIPbPageSetupPrintCellErrors" hidden="1">1</definedName>
    <definedName name="BSIPbPageSetupPrintCellErrors_0" hidden="1">0</definedName>
    <definedName name="BSIPbPageSetupPrintComments" hidden="1">1</definedName>
    <definedName name="BSIPbPageSetupPrintComments_0" hidden="1">-4142</definedName>
    <definedName name="BSIPbPageSetupPrintGridlines" hidden="1">1</definedName>
    <definedName name="BSIPbPageSetupPrintGridlines_0" hidden="1">0</definedName>
    <definedName name="BSIPbPageSetupUseStandardMargins" hidden="1">1</definedName>
    <definedName name="BSIPbPageSetupUseStandardMargins_0" hidden="1">1</definedName>
    <definedName name="BSIPbPageSetupUseZoom" hidden="1">1</definedName>
    <definedName name="BSIPbPageSetupUseZoom_0" hidden="1">0</definedName>
    <definedName name="BSIPbPageSetupZoom" hidden="1">1</definedName>
    <definedName name="BSIPbPageSetupZoom_0" hidden="1">100</definedName>
    <definedName name="BSIPlots" hidden="1">1</definedName>
    <definedName name="BSIPlots_0" hidden="1">"72þ72þ54þ54þ36þ36þ1þ0þ100þ1þ1þ1þ0þ0þ0þ-4142þ0þ-2146826246þ1þLetter (8.5 x 11 in)þ612þ792"</definedName>
    <definedName name="BSIWhichPageSetup" hidden="1">1</definedName>
    <definedName name="BSIWhichPageSetup_0" hidden="1">"0þGlobal"</definedName>
    <definedName name="CF1D">[4]Diaphragm!$C$25</definedName>
    <definedName name="CF2D">[4]Diaphragm!$C$38</definedName>
    <definedName name="CF3D">[4]Diaphragm!$C$56</definedName>
    <definedName name="D">'[2]Intermediate Cross Frame Design'!#REF!</definedName>
    <definedName name="dd" localSheetId="0">#REF!</definedName>
    <definedName name="dd">#REF!</definedName>
    <definedName name="dfadf" localSheetId="0">#REF!</definedName>
    <definedName name="dfadf">#REF!</definedName>
    <definedName name="Diaphragm" localSheetId="0">#REF!</definedName>
    <definedName name="Diaphragm">#REF!</definedName>
    <definedName name="DSP1EDLoad">[5]Diaphragm!$C$23</definedName>
    <definedName name="DSP1EDLoad1" localSheetId="0">#REF!</definedName>
    <definedName name="DSP1EDLoad1">#REF!</definedName>
    <definedName name="DSP1EDLoad2">[5]Diaphragm!$C$40</definedName>
    <definedName name="DSP1EDLoad3" localSheetId="0">#REF!</definedName>
    <definedName name="DSP1EDLoad3">#REF!</definedName>
    <definedName name="DSP1EDLoadw">[4]Diaphragm!$C$121</definedName>
    <definedName name="DSP1IDLoad">[5]Diaphragm!$C$23</definedName>
    <definedName name="DSP1IDLoad1" localSheetId="0">#REF!</definedName>
    <definedName name="DSP1IDLoad1">#REF!</definedName>
    <definedName name="DSP1IDLoad2">[5]Diaphragm!$C$40</definedName>
    <definedName name="DSP1IDLoad3" localSheetId="0">#REF!</definedName>
    <definedName name="DSP1IDLoad3">#REF!</definedName>
    <definedName name="DSP1IDLoadw">[4]Diaphragm!$C$157</definedName>
    <definedName name="DSP1PDLoad">[6]Diaphragm!$F$31</definedName>
    <definedName name="DSP1PDLoadw">[4]Diaphragm!$C$139</definedName>
    <definedName name="DSP2EDLoad" localSheetId="0">#REF!</definedName>
    <definedName name="DSP2EDLoad">#REF!</definedName>
    <definedName name="DSP2EDLoad1" localSheetId="0">#REF!</definedName>
    <definedName name="DSP2EDLoad1">#REF!</definedName>
    <definedName name="DSP2IDLoad" localSheetId="0">#REF!</definedName>
    <definedName name="DSP2IDLoad">#REF!</definedName>
    <definedName name="DSP2IDLoad1" localSheetId="0">#REF!</definedName>
    <definedName name="DSP2IDLoad1">#REF!</definedName>
    <definedName name="DSP4EDLoad" localSheetId="0">[7]Diaphragm!#REF!</definedName>
    <definedName name="DSP4EDLoad">[7]Diaphragm!#REF!</definedName>
    <definedName name="DSP4IDLoad" localSheetId="0">[7]Diaphragm!#REF!</definedName>
    <definedName name="DSP4IDLoad">[7]Diaphragm!#REF!</definedName>
    <definedName name="e" localSheetId="0">#REF!</definedName>
    <definedName name="e">#REF!</definedName>
    <definedName name="EFWEBWT" localSheetId="0">#REF!</definedName>
    <definedName name="EFWEBWT">#REF!</definedName>
    <definedName name="EFWIBWT" localSheetId="0">'[8]Effective Flange Width'!#REF!</definedName>
    <definedName name="EFWIBWT">'[8]Effective Flange Width'!#REF!</definedName>
    <definedName name="f" localSheetId="0">#REF!</definedName>
    <definedName name="f">#REF!</definedName>
    <definedName name="fdf" localSheetId="0">#REF!</definedName>
    <definedName name="fdf">#REF!</definedName>
    <definedName name="fdsa" localSheetId="0">#REF!</definedName>
    <definedName name="fdsa">#REF!</definedName>
    <definedName name="fffffff" localSheetId="0">#REF!</definedName>
    <definedName name="fffffff">#REF!</definedName>
    <definedName name="FPS1DefDiaSpace">'[5]Framing Plan'!$C$14</definedName>
    <definedName name="FPS1DefGSpace">'[5]Framing Plan'!$C$13</definedName>
    <definedName name="FPS1DefGSpace1" localSheetId="0">#REF!</definedName>
    <definedName name="FPS1DefGSpace1">#REF!</definedName>
    <definedName name="FPS1DefGSpace2" localSheetId="0">#REF!</definedName>
    <definedName name="FPS1DefGSpace2">#REF!</definedName>
    <definedName name="FPS1DefGSpace3" localSheetId="0">#REF!</definedName>
    <definedName name="FPS1DefGSpace3">#REF!</definedName>
    <definedName name="FPS1Skew">'[5]Framing Plan'!$C$16</definedName>
    <definedName name="FPS1SkewOff">'[5]Framing Plan'!$D$16</definedName>
    <definedName name="FPS1SkewOff1" localSheetId="0">#REF!</definedName>
    <definedName name="FPS1SkewOff1">#REF!</definedName>
    <definedName name="FPS1SkewOff2" localSheetId="0">#REF!</definedName>
    <definedName name="FPS1SkewOff2">#REF!</definedName>
    <definedName name="FPS1SkewOff3" localSheetId="0">#REF!</definedName>
    <definedName name="FPS1SkewOff3">#REF!</definedName>
    <definedName name="FPS2DefDiaSpace" localSheetId="0">'[5]Framing Plan'!#REF!</definedName>
    <definedName name="FPS2DefDiaSpace">'[5]Framing Plan'!#REF!</definedName>
    <definedName name="FPS2DefGSpace" localSheetId="0">'[5]Framing Plan'!#REF!</definedName>
    <definedName name="FPS2DefGSpace">'[5]Framing Plan'!#REF!</definedName>
    <definedName name="FPS2DefGSpace1" localSheetId="0">#REF!</definedName>
    <definedName name="FPS2DefGSpace1">#REF!</definedName>
    <definedName name="FPS2DefGSpace2" localSheetId="0">#REF!</definedName>
    <definedName name="FPS2DefGSpace2">#REF!</definedName>
    <definedName name="FPS2DefGSpace3" localSheetId="0">#REF!</definedName>
    <definedName name="FPS2DefGSpace3">#REF!</definedName>
    <definedName name="FPS2Skew" localSheetId="0">'[5]Framing Plan'!#REF!</definedName>
    <definedName name="FPS2Skew">'[5]Framing Plan'!#REF!</definedName>
    <definedName name="FPS2SkewOff" localSheetId="0">'[5]Framing Plan'!#REF!</definedName>
    <definedName name="FPS2SkewOff">'[5]Framing Plan'!#REF!</definedName>
    <definedName name="FPS2SkewOff1" localSheetId="0">#REF!</definedName>
    <definedName name="FPS2SkewOff1">#REF!</definedName>
    <definedName name="FPS2SkewOff2" localSheetId="0">#REF!</definedName>
    <definedName name="FPS2SkewOff2">#REF!</definedName>
    <definedName name="FPS2SkewOff3" localSheetId="0">#REF!</definedName>
    <definedName name="FPS2SkewOff3">#REF!</definedName>
    <definedName name="FPS3DefDiaSpace" localSheetId="0">'[5]Framing Plan'!#REF!</definedName>
    <definedName name="FPS3DefDiaSpace">'[5]Framing Plan'!#REF!</definedName>
    <definedName name="FPS3DefGSpace" localSheetId="0">'[5]Framing Plan'!#REF!</definedName>
    <definedName name="FPS3DefGSpace">'[5]Framing Plan'!#REF!</definedName>
    <definedName name="FPS3Skew" localSheetId="0">'[5]Framing Plan'!#REF!</definedName>
    <definedName name="FPS3Skew">'[5]Framing Plan'!#REF!</definedName>
    <definedName name="FPS3SkewOff" localSheetId="0">'[5]Framing Plan'!#REF!</definedName>
    <definedName name="FPS3SkewOff">'[5]Framing Plan'!#REF!</definedName>
    <definedName name="FPS4DefdIASpace" localSheetId="0">#REF!</definedName>
    <definedName name="FPS4DefdIASpace">#REF!</definedName>
    <definedName name="FPS4DefGSpace" localSheetId="0">#REF!</definedName>
    <definedName name="FPS4DefGSpace">#REF!</definedName>
    <definedName name="FPS4Skew" localSheetId="0">#REF!</definedName>
    <definedName name="FPS4Skew">#REF!</definedName>
    <definedName name="FPS4SkewOff" localSheetId="0">#REF!</definedName>
    <definedName name="FPS4SkewOff">#REF!</definedName>
    <definedName name="FPS5DefDiaSpace" localSheetId="0">#REF!</definedName>
    <definedName name="FPS5DefDiaSpace">#REF!</definedName>
    <definedName name="FPS5DefGSpace" localSheetId="0">#REF!</definedName>
    <definedName name="FPS5DefGSpace">#REF!</definedName>
    <definedName name="FPS5Skew" localSheetId="0">#REF!</definedName>
    <definedName name="FPS5Skew">#REF!</definedName>
    <definedName name="FPS5SkewOff" localSheetId="0">#REF!</definedName>
    <definedName name="FPS5SkewOff">#REF!</definedName>
    <definedName name="Gamma_Steel" localSheetId="0">#REF!</definedName>
    <definedName name="Gamma_Steel">#REF!</definedName>
    <definedName name="hjhbjk" localSheetId="0">#REF!</definedName>
    <definedName name="hjhbjk">#REF!</definedName>
    <definedName name="mibl">'[6]Misc Info'!$B$12</definedName>
    <definedName name="MIS1SLen">'[5]Misc Info'!$B$12</definedName>
    <definedName name="MIS2SLen">'[5]Misc Info'!$B$18</definedName>
    <definedName name="MIS3SLen">'[5]Misc Info'!$B$24</definedName>
    <definedName name="MIS4SLen">'[8]Misc Info'!#REF!</definedName>
    <definedName name="MIS5SLen">'[8]Misc Info'!#REF!</definedName>
    <definedName name="mm2ft">'[6]Misc Info'!$E$8</definedName>
    <definedName name="mm2in">'[6]Misc Info'!$E$9</definedName>
    <definedName name="old" localSheetId="0">#REF!</definedName>
    <definedName name="old">#REF!</definedName>
    <definedName name="ppw" localSheetId="0">#REF!</definedName>
    <definedName name="ppw">#REF!</definedName>
    <definedName name="Railing" localSheetId="0">#REF!</definedName>
    <definedName name="Railing">#REF!</definedName>
    <definedName name="S" localSheetId="0">#REF!</definedName>
    <definedName name="S">#REF!</definedName>
    <definedName name="SAM_eng" localSheetId="0">#REF!</definedName>
    <definedName name="SAM_eng">#REF!</definedName>
    <definedName name="sdf" localSheetId="0">#REF!</definedName>
    <definedName name="sdf">#REF!</definedName>
    <definedName name="sdfsdfs" localSheetId="0">#REF!</definedName>
    <definedName name="sdfsdfs">#REF!</definedName>
    <definedName name="sdfsdfsd" localSheetId="0">#REF!</definedName>
    <definedName name="sdfsdfsd">#REF!</definedName>
    <definedName name="sdfsfd" localSheetId="0">#REF!</definedName>
    <definedName name="sdfsfd">#REF!</definedName>
    <definedName name="Shape">'[9]AISC--shapes database'!$C$4:$C$749</definedName>
    <definedName name="Steel" localSheetId="0">#REF!</definedName>
    <definedName name="Steel">#REF!</definedName>
    <definedName name="stg" localSheetId="0">#REF!</definedName>
    <definedName name="stg">#REF!</definedName>
    <definedName name="t" localSheetId="0">#REF!</definedName>
    <definedName name="t">#REF!</definedName>
    <definedName name="ten" localSheetId="0">#REF!</definedName>
    <definedName name="ten">#REF!</definedName>
    <definedName name="TSDW">'[8]Typ Sect'!$C$14</definedName>
    <definedName name="zfcxvczxc" localSheetId="0">#REF!</definedName>
    <definedName name="zfcxvczxc">#REF!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3" i="10" l="1"/>
  <c r="B114" i="10"/>
  <c r="B112" i="10"/>
  <c r="B98" i="10"/>
  <c r="B35" i="10"/>
  <c r="B103" i="10" l="1"/>
  <c r="B115" i="10" s="1"/>
  <c r="B118" i="10" l="1"/>
  <c r="B117" i="10"/>
  <c r="B39" i="10" l="1"/>
  <c r="B40" i="10" s="1"/>
  <c r="B22" i="10"/>
  <c r="B24" i="10" s="1"/>
  <c r="B68" i="10" s="1"/>
  <c r="B71" i="10" s="1"/>
  <c r="B54" i="10" l="1"/>
  <c r="B69" i="10" s="1"/>
  <c r="B66" i="10"/>
  <c r="B72" i="10" l="1"/>
  <c r="B74" i="10" s="1"/>
  <c r="B75" i="10" l="1"/>
</calcChain>
</file>

<file path=xl/sharedStrings.xml><?xml version="1.0" encoding="utf-8"?>
<sst xmlns="http://schemas.openxmlformats.org/spreadsheetml/2006/main" count="181" uniqueCount="100">
  <si>
    <r>
      <rPr>
        <sz val="11"/>
        <color rgb="FF000000"/>
        <rFont val="Calibri"/>
        <family val="2"/>
        <scheme val="minor"/>
      </rPr>
      <t xml:space="preserve">AASHTOWare BrR is software often used to rate bridges in South Carolina. BrR 7.3 does not evaluate the web local crippling capacity of steel girders, however it does evaluate the shear capacity of a steel girder as per the AASHTO LRFD Bridge Design Specification (2020). Moreover, BrR software allows the users to model corrosion damage in the girder and estimates the residual shear capacity considering the input damage details. In BrR software, corrosion damage is modeled by defining the three inputs, (1) starting point of the corrosion from the support, (2) length of the corroded region from the starting point and (3) average thickness loss in the steel section. However, there was no provision to input the height of the corroded region and instead BrR software considers the input corrosion damage for the entire height of the web. This is the source of underprediction of the residual shear capacity estimated by BrR software. Updating the BrR software to include modeling corrosion heights, calculation of the residual shear capacity and web local crippling capacity requires time. For immediate application, the calculations referenced in the </t>
    </r>
    <r>
      <rPr>
        <b/>
        <u/>
        <sz val="11"/>
        <color rgb="FF000000"/>
        <rFont val="Calibri"/>
        <family val="2"/>
        <scheme val="minor"/>
      </rPr>
      <t>MassDOT Bridge Manual - Part I Hundredth Anniversary Edition, Section 7.2.9</t>
    </r>
    <r>
      <rPr>
        <sz val="11"/>
        <color rgb="FF000000"/>
        <rFont val="Calibri"/>
        <family val="2"/>
        <scheme val="minor"/>
      </rPr>
      <t xml:space="preserve"> can be used to modify the capacity as a "point of interest" under the member alternatives in the model tree of BrR software.</t>
    </r>
  </si>
  <si>
    <t>Corrosion of steel beam webs due to exposure to deicing chemicals is a very common problem that must be addressed in load ratings. This deterioration is typically located below leaking deck joints and consists of reduced web thicknesses and irregularly shaped web holes in advanced cases. This may result in web local yielding or web local crippling in beam ends. When web section losses within the bottom 4” of the web height equal or exceed an average of 1/8” over that height, the simplified methods presented in the following pages shall be used to establish load ratings.</t>
  </si>
  <si>
    <r>
      <rPr>
        <sz val="11"/>
        <rFont val="Calibri"/>
        <family val="2"/>
      </rPr>
      <t xml:space="preserve">•  </t>
    </r>
    <r>
      <rPr>
        <sz val="11"/>
        <rFont val="Calibri"/>
        <family val="2"/>
        <scheme val="minor"/>
      </rPr>
      <t>Note that the following checks are supplemental ratings that are performed in addition to the typical limit states, in particular for shear. If a corroded beam needs to be rated according to this section, it is recommended that the shear rating calculations for the beam also be included in the bridge file, regardless of whether or not it controls the overall rating for the beam.</t>
    </r>
  </si>
  <si>
    <r>
      <rPr>
        <sz val="11"/>
        <rFont val="Calibri"/>
        <family val="2"/>
      </rPr>
      <t xml:space="preserve">•  </t>
    </r>
    <r>
      <rPr>
        <sz val="11"/>
        <rFont val="Calibri"/>
        <family val="2"/>
        <scheme val="minor"/>
      </rPr>
      <t>Based on typically observed beam-end deterioration, as well as the anticipated failure mechanism, nominal capacities shall be determined based on the average remaining thickness of the web within the bottom 4” of the web height. Any holes shall be considered ineffective for the full 4” height. Engineering judgement shall be used in situations where advanced section loss occurs outside of the 4” height.</t>
    </r>
  </si>
  <si>
    <t>Typical Input Cell</t>
  </si>
  <si>
    <t>Typical Calculation Cell</t>
  </si>
  <si>
    <t>Typical Data for BrR Input</t>
  </si>
  <si>
    <t>The nominal web beam end capacities for beam ends with section loss and without bearing stiffeners shall be calculated using the following procedure:</t>
  </si>
  <si>
    <t xml:space="preserve">The resistance factors for the LRFD method are as given in the AASHTO LRFD Bridge Design Specifications, whereas the Load Factor Ratings the safety factors (Ω) are = 1.0. The nominal web local yielding capacity, in kips (Rn,(1)) shall be determined from the minimum value calculated as follows: </t>
  </si>
  <si>
    <r>
      <t>For beam ends without bearing stiffeners, the average web thickness, t</t>
    </r>
    <r>
      <rPr>
        <vertAlign val="subscript"/>
        <sz val="11"/>
        <rFont val="Calibri"/>
        <family val="2"/>
        <scheme val="minor"/>
      </rPr>
      <t>ave</t>
    </r>
    <r>
      <rPr>
        <sz val="11"/>
        <rFont val="Calibri"/>
        <family val="2"/>
        <scheme val="minor"/>
      </rPr>
      <t>, used for beam-end deterioration analysis at end supports with a beam overhang of at least 5k, shall be based on the equation below. If an overhang past the bearing of less than 5k is provided, then the “5k” term in the equation shall be substituted with “2.5k”.</t>
    </r>
  </si>
  <si>
    <t xml:space="preserve">Figure 1: Graphic for Corroded Steel Beam Webs </t>
  </si>
  <si>
    <t>OH</t>
  </si>
  <si>
    <t>in</t>
  </si>
  <si>
    <t>Overhang past the bearing</t>
  </si>
  <si>
    <t>N</t>
  </si>
  <si>
    <t>Bearing length</t>
  </si>
  <si>
    <t>k</t>
  </si>
  <si>
    <t>Distance from outer face of flange to toe of web fillet for a rolled shape</t>
  </si>
  <si>
    <t>H</t>
  </si>
  <si>
    <t>Total length of hole(s) along length used for capacity within (N+5k or N+2.5k)</t>
  </si>
  <si>
    <r>
      <t>t</t>
    </r>
    <r>
      <rPr>
        <vertAlign val="subscript"/>
        <sz val="11"/>
        <rFont val="Calibri"/>
        <family val="2"/>
        <scheme val="minor"/>
      </rPr>
      <t>web</t>
    </r>
  </si>
  <si>
    <t>Original web thickness</t>
  </si>
  <si>
    <r>
      <t>t</t>
    </r>
    <r>
      <rPr>
        <vertAlign val="subscript"/>
        <sz val="11"/>
        <rFont val="Calibri"/>
        <family val="2"/>
        <scheme val="minor"/>
      </rPr>
      <t>w</t>
    </r>
  </si>
  <si>
    <t>Remaining web thickness</t>
  </si>
  <si>
    <r>
      <t>t</t>
    </r>
    <r>
      <rPr>
        <vertAlign val="subscript"/>
        <sz val="11"/>
        <rFont val="Calibri"/>
        <family val="2"/>
        <scheme val="minor"/>
      </rPr>
      <t>ave</t>
    </r>
  </si>
  <si>
    <t>Average remaining web thickness or toe of web to flange weld for a plate girder</t>
  </si>
  <si>
    <r>
      <t>F</t>
    </r>
    <r>
      <rPr>
        <vertAlign val="subscript"/>
        <sz val="11"/>
        <rFont val="Calibri"/>
        <family val="2"/>
        <scheme val="minor"/>
      </rPr>
      <t>y</t>
    </r>
  </si>
  <si>
    <t>ksi</t>
  </si>
  <si>
    <t>Minimum yield strength</t>
  </si>
  <si>
    <r>
      <t>R</t>
    </r>
    <r>
      <rPr>
        <vertAlign val="subscript"/>
        <sz val="11"/>
        <rFont val="Calibri"/>
        <family val="2"/>
        <scheme val="minor"/>
      </rPr>
      <t>n,(1)</t>
    </r>
  </si>
  <si>
    <t>kips</t>
  </si>
  <si>
    <t>Nominal web local yielding capacity</t>
  </si>
  <si>
    <r>
      <rPr>
        <b/>
        <sz val="11"/>
        <rFont val="Calibri"/>
        <family val="2"/>
        <scheme val="minor"/>
      </rPr>
      <t>For beam ends without bearing stiffeners, the average web thickness, t</t>
    </r>
    <r>
      <rPr>
        <b/>
        <vertAlign val="subscript"/>
        <sz val="11"/>
        <rFont val="Calibri"/>
        <family val="2"/>
        <scheme val="minor"/>
      </rPr>
      <t>ave</t>
    </r>
    <r>
      <rPr>
        <b/>
        <sz val="11"/>
        <rFont val="Calibri"/>
        <family val="2"/>
        <scheme val="minor"/>
      </rPr>
      <t xml:space="preserve">, used for beam-end deterioration analysis at end supports shall be based on the equation below.
</t>
    </r>
    <r>
      <rPr>
        <sz val="11"/>
        <rFont val="Calibri"/>
        <family val="2"/>
        <scheme val="minor"/>
      </rPr>
      <t>The UMass study determined that one of the controlling factors regarding beam end capacity is the initial imperfection amplitude, the amount that the web is out of plane. This amplitude is measured as a fraction of the original web thickness, i.e. 1 t</t>
    </r>
    <r>
      <rPr>
        <vertAlign val="subscript"/>
        <sz val="11"/>
        <rFont val="Calibri"/>
        <family val="2"/>
        <scheme val="minor"/>
      </rPr>
      <t>web</t>
    </r>
    <r>
      <rPr>
        <sz val="11"/>
        <rFont val="Calibri"/>
        <family val="2"/>
        <scheme val="minor"/>
      </rPr>
      <t xml:space="preserve"> Imperfection Amplitude is equal to 1 web thickness out of plane. MassDOT’s Inspection section has been made aware that this value has become critical to determining the capacity, and is developing procedures to measure this value. </t>
    </r>
    <r>
      <rPr>
        <b/>
        <u/>
        <sz val="11"/>
        <rFont val="Calibri"/>
        <family val="2"/>
        <scheme val="minor"/>
      </rPr>
      <t>When these measurements are not available in the inspection report the Rating Engineer shall assume the values associated with 0.5 t</t>
    </r>
    <r>
      <rPr>
        <b/>
        <u/>
        <vertAlign val="subscript"/>
        <sz val="11"/>
        <rFont val="Calibri"/>
        <family val="2"/>
        <scheme val="minor"/>
      </rPr>
      <t>web</t>
    </r>
    <r>
      <rPr>
        <b/>
        <u/>
        <sz val="11"/>
        <rFont val="Calibri"/>
        <family val="2"/>
        <scheme val="minor"/>
      </rPr>
      <t xml:space="preserve"> ≥ i &gt; 0.1 t</t>
    </r>
    <r>
      <rPr>
        <b/>
        <u/>
        <vertAlign val="subscript"/>
        <sz val="11"/>
        <rFont val="Calibri"/>
        <family val="2"/>
        <scheme val="minor"/>
      </rPr>
      <t>web</t>
    </r>
    <r>
      <rPr>
        <b/>
        <u/>
        <sz val="11"/>
        <rFont val="Calibri"/>
        <family val="2"/>
        <scheme val="minor"/>
      </rPr>
      <t>.</t>
    </r>
    <r>
      <rPr>
        <sz val="11"/>
        <rFont val="Calibri"/>
        <family val="2"/>
        <scheme val="minor"/>
      </rPr>
      <t xml:space="preserve"> However, the Rating Engineer shall review the report to ensure that there are no imperfections clearly exceeding the 0.5 t</t>
    </r>
    <r>
      <rPr>
        <vertAlign val="subscript"/>
        <sz val="11"/>
        <rFont val="Calibri"/>
        <family val="2"/>
        <scheme val="minor"/>
      </rPr>
      <t>web</t>
    </r>
    <r>
      <rPr>
        <sz val="11"/>
        <rFont val="Calibri"/>
        <family val="2"/>
        <scheme val="minor"/>
      </rPr>
      <t xml:space="preserve"> limit. The nominal web beam end capacity, based on the UMass equation, in kips (R</t>
    </r>
    <r>
      <rPr>
        <vertAlign val="subscript"/>
        <sz val="11"/>
        <rFont val="Calibri"/>
        <family val="2"/>
        <scheme val="minor"/>
      </rPr>
      <t>n,(2)</t>
    </r>
    <r>
      <rPr>
        <sz val="11"/>
        <rFont val="Calibri"/>
        <family val="2"/>
        <scheme val="minor"/>
      </rPr>
      <t xml:space="preserve">) shall be calculated as follows: </t>
    </r>
  </si>
  <si>
    <t>Table 1: Values of Factor (m) - for Average Web Thickness Calculation</t>
  </si>
  <si>
    <t>Imperfection Amplitude (i)*</t>
  </si>
  <si>
    <r>
      <t>i &gt; 0.5 t</t>
    </r>
    <r>
      <rPr>
        <vertAlign val="subscript"/>
        <sz val="11"/>
        <color theme="1"/>
        <rFont val="Calibri"/>
        <family val="2"/>
        <scheme val="minor"/>
      </rPr>
      <t>web</t>
    </r>
  </si>
  <si>
    <r>
      <t>0.5 t</t>
    </r>
    <r>
      <rPr>
        <vertAlign val="subscript"/>
        <sz val="11"/>
        <color theme="1"/>
        <rFont val="Calibri"/>
        <family val="2"/>
        <scheme val="minor"/>
      </rPr>
      <t>web</t>
    </r>
    <r>
      <rPr>
        <sz val="11"/>
        <color theme="1"/>
        <rFont val="Calibri"/>
        <family val="2"/>
        <scheme val="minor"/>
      </rPr>
      <t xml:space="preserve"> </t>
    </r>
    <r>
      <rPr>
        <sz val="11"/>
        <color theme="1"/>
        <rFont val="Calibri"/>
        <family val="2"/>
      </rPr>
      <t>≥ i</t>
    </r>
    <r>
      <rPr>
        <sz val="11"/>
        <color theme="1"/>
        <rFont val="Calibri"/>
        <family val="2"/>
        <scheme val="minor"/>
      </rPr>
      <t xml:space="preserve"> &gt; 0.1 t</t>
    </r>
    <r>
      <rPr>
        <vertAlign val="subscript"/>
        <sz val="11"/>
        <color theme="1"/>
        <rFont val="Calibri"/>
        <family val="2"/>
        <scheme val="minor"/>
      </rPr>
      <t>web</t>
    </r>
  </si>
  <si>
    <r>
      <t xml:space="preserve">i </t>
    </r>
    <r>
      <rPr>
        <sz val="11"/>
        <color theme="1"/>
        <rFont val="Calibri"/>
        <family val="2"/>
      </rPr>
      <t xml:space="preserve">≤ </t>
    </r>
    <r>
      <rPr>
        <sz val="11"/>
        <color theme="1"/>
        <rFont val="Calibri"/>
        <family val="2"/>
        <scheme val="minor"/>
      </rPr>
      <t>0.1 t</t>
    </r>
    <r>
      <rPr>
        <vertAlign val="subscript"/>
        <sz val="11"/>
        <color theme="1"/>
        <rFont val="Calibri"/>
        <family val="2"/>
        <scheme val="minor"/>
      </rPr>
      <t>web</t>
    </r>
  </si>
  <si>
    <t>N/d &gt; 0.2</t>
  </si>
  <si>
    <r>
      <t xml:space="preserve">N/d </t>
    </r>
    <r>
      <rPr>
        <sz val="11"/>
        <color theme="1"/>
        <rFont val="Calibri"/>
        <family val="2"/>
      </rPr>
      <t xml:space="preserve">≤ </t>
    </r>
    <r>
      <rPr>
        <sz val="11"/>
        <color theme="1"/>
        <rFont val="Calibri"/>
        <family val="2"/>
        <scheme val="minor"/>
      </rPr>
      <t>0.2</t>
    </r>
  </si>
  <si>
    <t>* Values shall not be interpolated</t>
  </si>
  <si>
    <t>d</t>
  </si>
  <si>
    <t>Beam depth</t>
  </si>
  <si>
    <t>N/d</t>
  </si>
  <si>
    <t>i</t>
  </si>
  <si>
    <t>m</t>
  </si>
  <si>
    <t>Factor specified in Table 1</t>
  </si>
  <si>
    <t>Total length of hole(s) along length used for capacity within (N + m d)</t>
  </si>
  <si>
    <t>Average remaining web thickness</t>
  </si>
  <si>
    <t>E</t>
  </si>
  <si>
    <t>Elastic modulus of steel</t>
  </si>
  <si>
    <r>
      <t>t</t>
    </r>
    <r>
      <rPr>
        <vertAlign val="subscript"/>
        <sz val="11"/>
        <rFont val="Calibri"/>
        <family val="2"/>
        <scheme val="minor"/>
      </rPr>
      <t>f</t>
    </r>
  </si>
  <si>
    <t>Bottom flange thickness</t>
  </si>
  <si>
    <r>
      <t>Table 2: Factors for Calculating R</t>
    </r>
    <r>
      <rPr>
        <b/>
        <vertAlign val="subscript"/>
        <sz val="11"/>
        <color theme="1"/>
        <rFont val="Calibri"/>
        <family val="2"/>
        <scheme val="minor"/>
      </rPr>
      <t>n,(2)</t>
    </r>
    <r>
      <rPr>
        <b/>
        <sz val="11"/>
        <color theme="1"/>
        <rFont val="Calibri"/>
        <family val="2"/>
        <scheme val="minor"/>
      </rPr>
      <t xml:space="preserve"> when N/d &gt; 0.2</t>
    </r>
  </si>
  <si>
    <t>a</t>
  </si>
  <si>
    <t>b</t>
  </si>
  <si>
    <t>*Values shall not be interpolated</t>
  </si>
  <si>
    <t>Factor specified in Table 2</t>
  </si>
  <si>
    <t>CL</t>
  </si>
  <si>
    <r>
      <t>Corrosion length within length over which average remaining web thickness is determined. CL shall not be less than N/2. For smaller corrosion lengths, use a minimum of N/2. (CL</t>
    </r>
    <r>
      <rPr>
        <i/>
        <vertAlign val="subscript"/>
        <sz val="11"/>
        <rFont val="Calibri"/>
        <family val="2"/>
        <scheme val="minor"/>
      </rPr>
      <t>minimum</t>
    </r>
    <r>
      <rPr>
        <i/>
        <sz val="11"/>
        <rFont val="Calibri"/>
        <family val="2"/>
        <scheme val="minor"/>
      </rPr>
      <t xml:space="preserve"> = N/2)</t>
    </r>
  </si>
  <si>
    <r>
      <t>R</t>
    </r>
    <r>
      <rPr>
        <vertAlign val="subscript"/>
        <sz val="11"/>
        <rFont val="Calibri"/>
        <family val="2"/>
        <scheme val="minor"/>
      </rPr>
      <t>n,(2)</t>
    </r>
  </si>
  <si>
    <t>Nominal web beam end capacity, based on the UMass equation</t>
  </si>
  <si>
    <r>
      <t>Table 3: Factors for Calculating R</t>
    </r>
    <r>
      <rPr>
        <b/>
        <vertAlign val="subscript"/>
        <sz val="11"/>
        <color theme="1"/>
        <rFont val="Calibri"/>
        <family val="2"/>
        <scheme val="minor"/>
      </rPr>
      <t>n,(2)</t>
    </r>
    <r>
      <rPr>
        <b/>
        <sz val="11"/>
        <color theme="1"/>
        <rFont val="Calibri"/>
        <family val="2"/>
        <scheme val="minor"/>
      </rPr>
      <t xml:space="preserve"> when N/d ≤ 0.2</t>
    </r>
  </si>
  <si>
    <t>h</t>
  </si>
  <si>
    <t>Factor specified in Table 3</t>
  </si>
  <si>
    <r>
      <t>ΦR</t>
    </r>
    <r>
      <rPr>
        <vertAlign val="subscript"/>
        <sz val="11"/>
        <rFont val="Calibri"/>
        <family val="2"/>
        <scheme val="minor"/>
      </rPr>
      <t>n,(1)</t>
    </r>
  </si>
  <si>
    <r>
      <t>ΦR</t>
    </r>
    <r>
      <rPr>
        <vertAlign val="subscript"/>
        <sz val="11"/>
        <rFont val="Calibri"/>
        <family val="2"/>
        <scheme val="minor"/>
      </rPr>
      <t>n</t>
    </r>
  </si>
  <si>
    <t>LRFR</t>
  </si>
  <si>
    <r>
      <t>ΦR</t>
    </r>
    <r>
      <rPr>
        <vertAlign val="subscript"/>
        <sz val="11"/>
        <rFont val="Calibri"/>
        <family val="2"/>
        <scheme val="minor"/>
      </rPr>
      <t>n,(2)</t>
    </r>
  </si>
  <si>
    <t>LFR</t>
  </si>
  <si>
    <t>* Values to be entered in BrR as a Point of Interest Override, only if values shown above are less than BrR calculated shear capacity.</t>
  </si>
  <si>
    <r>
      <rPr>
        <b/>
        <sz val="11"/>
        <rFont val="Calibri"/>
        <family val="2"/>
        <scheme val="minor"/>
      </rPr>
      <t>For beam ends with bearing stiffeners, the web local yielding capacity (R</t>
    </r>
    <r>
      <rPr>
        <b/>
        <vertAlign val="subscript"/>
        <sz val="11"/>
        <rFont val="Calibri"/>
        <family val="2"/>
        <scheme val="minor"/>
      </rPr>
      <t>yield</t>
    </r>
    <r>
      <rPr>
        <b/>
        <sz val="11"/>
        <rFont val="Calibri"/>
        <family val="2"/>
        <scheme val="minor"/>
      </rPr>
      <t xml:space="preserve">) shall be calculated using the following derived resistances.
</t>
    </r>
    <r>
      <rPr>
        <sz val="11"/>
        <rFont val="Calibri"/>
        <family val="2"/>
        <scheme val="minor"/>
      </rPr>
      <t>The UMass research developed these current provisions through extensive finite element modeling, which was calibrated through testing of simple span ends of deteriorated beams. The beams were single beam segments without diaphragms or a slab. When determining what section loss to apply to the beam and stiffener for regular shear capacity (BrR input), a weighted average over the entire beam and/or stiffener depth shall be used. For example, if the bottom half of a beam web has 50% section loss, the overall deterioration input will be 25%. For the stiffener input, the section thickness in BrR will need to be reduced to model the deterioration. This approach shall not be used when considering these local effects. The current provisions completely supersede the prior provisions, providing an empirical formula with associated parameters determined from the corrosion patterns defined as follows.</t>
    </r>
  </si>
  <si>
    <t>Figure 2: Corrosion Patterns for Determining Parameters to be used in Empirical Equation</t>
  </si>
  <si>
    <r>
      <t>The nominal beam end capacity for beam ends with section loss and with bearing stiffeners shall be calculated using the following procedure. The resistance factors for the LRFD method are as given in the AASHTO LRFD Bridge Design Specifications, whereas the Load Factor Rating safety factors (Ω) are = 1.0.
A key observation emerging from the computational work of the research is in regard to the dimensions of the damaged area that significantly affect the remaining capacity of the corroded beams. A corroded area that extends beyond 10% of the web and stiffener height or beyond 10% of the bearing length does not further significantly decrease the girder strength. To incorporate this finding, the length of the web over which the A</t>
    </r>
    <r>
      <rPr>
        <vertAlign val="subscript"/>
        <sz val="11"/>
        <rFont val="Calibri"/>
        <family val="2"/>
        <scheme val="minor"/>
      </rPr>
      <t>web</t>
    </r>
    <r>
      <rPr>
        <sz val="11"/>
        <rFont val="Calibri"/>
        <family val="2"/>
        <scheme val="minor"/>
      </rPr>
      <t xml:space="preserve"> is calculated is modified from N+2.5k to N+0.1d. The web and stiffener region that is located at the bottom 4" of the beam, extending longitudinally from the outer bearing edge to 10% beyond the bearing length is the area of concern. Accounting for holes in the web or the stiffeners, within the area of interest, A</t>
    </r>
    <r>
      <rPr>
        <vertAlign val="subscript"/>
        <sz val="11"/>
        <rFont val="Calibri"/>
        <family val="2"/>
        <scheme val="minor"/>
      </rPr>
      <t>web</t>
    </r>
    <r>
      <rPr>
        <sz val="11"/>
        <rFont val="Calibri"/>
        <family val="2"/>
        <scheme val="minor"/>
      </rPr>
      <t>, and A</t>
    </r>
    <r>
      <rPr>
        <vertAlign val="subscript"/>
        <sz val="11"/>
        <rFont val="Calibri"/>
        <family val="2"/>
        <scheme val="minor"/>
      </rPr>
      <t>stif</t>
    </r>
    <r>
      <rPr>
        <sz val="11"/>
        <rFont val="Calibri"/>
        <family val="2"/>
        <scheme val="minor"/>
      </rPr>
      <t xml:space="preserve"> are defined as follows:</t>
    </r>
  </si>
  <si>
    <t>Remaining web thickness for corrosion pattern as defined in Figure 2</t>
  </si>
  <si>
    <r>
      <t>d</t>
    </r>
    <r>
      <rPr>
        <vertAlign val="subscript"/>
        <sz val="11"/>
        <rFont val="Calibri"/>
        <family val="2"/>
        <scheme val="minor"/>
      </rPr>
      <t>w</t>
    </r>
  </si>
  <si>
    <t>Depth of web</t>
  </si>
  <si>
    <t>WHA</t>
  </si>
  <si>
    <r>
      <t>in</t>
    </r>
    <r>
      <rPr>
        <vertAlign val="superscript"/>
        <sz val="11"/>
        <color theme="1"/>
        <rFont val="Calibri"/>
        <family val="2"/>
        <scheme val="minor"/>
      </rPr>
      <t>2</t>
    </r>
  </si>
  <si>
    <t>Sum of web hole areas</t>
  </si>
  <si>
    <r>
      <t>A</t>
    </r>
    <r>
      <rPr>
        <vertAlign val="subscript"/>
        <sz val="11"/>
        <rFont val="Calibri"/>
        <family val="2"/>
        <scheme val="minor"/>
      </rPr>
      <t>web</t>
    </r>
  </si>
  <si>
    <t>Cross Sectional Area of web used to calculate beam end capacity</t>
  </si>
  <si>
    <r>
      <t>t</t>
    </r>
    <r>
      <rPr>
        <vertAlign val="subscript"/>
        <sz val="11"/>
        <rFont val="Calibri"/>
        <family val="2"/>
        <scheme val="minor"/>
      </rPr>
      <t>s</t>
    </r>
  </si>
  <si>
    <t>Remaining stiffener thickness within the bottom 4" of the beam</t>
  </si>
  <si>
    <r>
      <t>b</t>
    </r>
    <r>
      <rPr>
        <vertAlign val="subscript"/>
        <sz val="11"/>
        <rFont val="Calibri"/>
        <family val="2"/>
        <scheme val="minor"/>
      </rPr>
      <t>s</t>
    </r>
  </si>
  <si>
    <t>Stiffener width</t>
  </si>
  <si>
    <t>SHA</t>
  </si>
  <si>
    <t>Sum of stiffener hole areas</t>
  </si>
  <si>
    <r>
      <t>A</t>
    </r>
    <r>
      <rPr>
        <vertAlign val="subscript"/>
        <sz val="11"/>
        <rFont val="Calibri"/>
        <family val="2"/>
        <scheme val="minor"/>
      </rPr>
      <t>stif</t>
    </r>
  </si>
  <si>
    <t>Cross Sectional Area of stiffeners used to calculate beam end capacity</t>
  </si>
  <si>
    <r>
      <t>Table 4: Parameters Based on Corrosion Pattern for R</t>
    </r>
    <r>
      <rPr>
        <b/>
        <vertAlign val="subscript"/>
        <sz val="11"/>
        <color theme="1"/>
        <rFont val="Calibri"/>
        <family val="2"/>
        <scheme val="minor"/>
      </rPr>
      <t>n,(3)</t>
    </r>
    <r>
      <rPr>
        <b/>
        <sz val="11"/>
        <color theme="1"/>
        <rFont val="Calibri"/>
        <family val="2"/>
        <scheme val="minor"/>
      </rPr>
      <t xml:space="preserve"> Equation </t>
    </r>
  </si>
  <si>
    <t>W1</t>
  </si>
  <si>
    <t>W2</t>
  </si>
  <si>
    <t>W3</t>
  </si>
  <si>
    <t>c</t>
  </si>
  <si>
    <t>Factor specified in Table 4</t>
  </si>
  <si>
    <r>
      <t>R</t>
    </r>
    <r>
      <rPr>
        <vertAlign val="subscript"/>
        <sz val="11"/>
        <rFont val="Calibri"/>
        <family val="2"/>
        <scheme val="minor"/>
      </rPr>
      <t>n,(3)</t>
    </r>
  </si>
  <si>
    <t>Initial imperfection amplitude, the amount that the web is out of plane. Input "0.5" if unknown.</t>
  </si>
  <si>
    <t>Web Corrosion Pattern Shown in Figure 2</t>
  </si>
  <si>
    <t>Web Corrosion Pattern shown in Figure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</si>
</sst>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3" x14ac:knownFonts="1">
    <font>
      <sz val="11"/>
      <color theme="1"/>
      <name val="Calibri"/>
      <family val="2"/>
      <scheme val="minor"/>
    </font>
    <font>
      <sz val="11"/>
      <color theme="1"/>
      <name val="Calibri"/>
      <family val="2"/>
      <scheme val="minor"/>
    </font>
    <font>
      <sz val="10"/>
      <name val="Arial"/>
      <family val="2"/>
    </font>
    <font>
      <sz val="11"/>
      <color rgb="FF3F3F76"/>
      <name val="Calibri"/>
      <family val="2"/>
      <scheme val="minor"/>
    </font>
    <font>
      <b/>
      <sz val="11"/>
      <color rgb="FFFA7D00"/>
      <name val="Calibri"/>
      <family val="2"/>
      <scheme val="minor"/>
    </font>
    <font>
      <sz val="11"/>
      <name val="Calibri"/>
      <family val="2"/>
      <scheme val="minor"/>
    </font>
    <font>
      <sz val="10"/>
      <color theme="1"/>
      <name val="Arial"/>
      <family val="2"/>
    </font>
    <font>
      <i/>
      <sz val="11"/>
      <color rgb="FF7F7F7F"/>
      <name val="Calibri"/>
      <family val="2"/>
      <scheme val="minor"/>
    </font>
    <font>
      <b/>
      <sz val="11"/>
      <color theme="1"/>
      <name val="Calibri"/>
      <family val="2"/>
      <scheme val="minor"/>
    </font>
    <font>
      <i/>
      <sz val="11"/>
      <name val="Calibri"/>
      <family val="2"/>
      <scheme val="minor"/>
    </font>
    <font>
      <sz val="11"/>
      <name val="Calibri"/>
      <family val="2"/>
    </font>
    <font>
      <b/>
      <sz val="11"/>
      <name val="Calibri"/>
      <family val="2"/>
      <scheme val="minor"/>
    </font>
    <font>
      <vertAlign val="subscript"/>
      <sz val="11"/>
      <name val="Calibri"/>
      <family val="2"/>
      <scheme val="minor"/>
    </font>
    <font>
      <b/>
      <vertAlign val="subscript"/>
      <sz val="11"/>
      <name val="Calibri"/>
      <family val="2"/>
      <scheme val="minor"/>
    </font>
    <font>
      <vertAlign val="subscript"/>
      <sz val="11"/>
      <color theme="1"/>
      <name val="Calibri"/>
      <family val="2"/>
      <scheme val="minor"/>
    </font>
    <font>
      <sz val="11"/>
      <color theme="1"/>
      <name val="Calibri"/>
      <family val="2"/>
    </font>
    <font>
      <b/>
      <vertAlign val="subscript"/>
      <sz val="11"/>
      <color theme="1"/>
      <name val="Calibri"/>
      <family val="2"/>
      <scheme val="minor"/>
    </font>
    <font>
      <i/>
      <vertAlign val="subscript"/>
      <sz val="11"/>
      <name val="Calibri"/>
      <family val="2"/>
      <scheme val="minor"/>
    </font>
    <font>
      <vertAlign val="superscript"/>
      <sz val="11"/>
      <color theme="1"/>
      <name val="Calibri"/>
      <family val="2"/>
      <scheme val="minor"/>
    </font>
    <font>
      <b/>
      <u/>
      <sz val="11"/>
      <name val="Calibri"/>
      <family val="2"/>
      <scheme val="minor"/>
    </font>
    <font>
      <b/>
      <u/>
      <vertAlign val="subscript"/>
      <sz val="11"/>
      <name val="Calibri"/>
      <family val="2"/>
      <scheme val="minor"/>
    </font>
    <font>
      <sz val="11"/>
      <color rgb="FF000000"/>
      <name val="Calibri"/>
      <family val="2"/>
      <scheme val="minor"/>
    </font>
    <font>
      <b/>
      <u/>
      <sz val="11"/>
      <color rgb="FF000000"/>
      <name val="Calibri"/>
      <family val="2"/>
      <scheme val="minor"/>
    </font>
  </fonts>
  <fills count="6">
    <fill>
      <patternFill patternType="none"/>
    </fill>
    <fill>
      <patternFill patternType="gray125"/>
    </fill>
    <fill>
      <patternFill patternType="solid">
        <fgColor rgb="FFFFCC99"/>
      </patternFill>
    </fill>
    <fill>
      <patternFill patternType="solid">
        <fgColor rgb="FFF2F2F2"/>
      </patternFill>
    </fill>
    <fill>
      <patternFill patternType="solid">
        <fgColor theme="0" tint="-0.14999847407452621"/>
        <bgColor indexed="64"/>
      </patternFill>
    </fill>
    <fill>
      <patternFill patternType="solid">
        <fgColor theme="4" tint="0.79998168889431442"/>
        <bgColor indexed="64"/>
      </patternFill>
    </fill>
  </fills>
  <borders count="28">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s>
  <cellStyleXfs count="9">
    <xf numFmtId="0" fontId="0" fillId="0" borderId="0"/>
    <xf numFmtId="0" fontId="2" fillId="0" borderId="0"/>
    <xf numFmtId="0" fontId="1" fillId="0" borderId="0"/>
    <xf numFmtId="0" fontId="1" fillId="0" borderId="0"/>
    <xf numFmtId="0" fontId="3" fillId="2" borderId="1" applyNumberFormat="0" applyAlignment="0" applyProtection="0"/>
    <xf numFmtId="0" fontId="4" fillId="3" borderId="1" applyNumberFormat="0" applyAlignment="0" applyProtection="0"/>
    <xf numFmtId="0" fontId="5" fillId="0" borderId="1" applyAlignment="0" applyProtection="0"/>
    <xf numFmtId="0" fontId="1" fillId="0" borderId="0"/>
    <xf numFmtId="0" fontId="7" fillId="0" borderId="0" applyNumberFormat="0" applyFill="0" applyBorder="0" applyAlignment="0" applyProtection="0"/>
  </cellStyleXfs>
  <cellXfs count="72">
    <xf numFmtId="0" fontId="0" fillId="0" borderId="0" xfId="0"/>
    <xf numFmtId="165" fontId="4" fillId="3" borderId="1" xfId="5" applyNumberFormat="1" applyAlignment="1">
      <alignment horizontal="center"/>
    </xf>
    <xf numFmtId="2" fontId="4" fillId="3" borderId="1" xfId="5" applyNumberFormat="1" applyAlignment="1">
      <alignment horizontal="center"/>
    </xf>
    <xf numFmtId="0" fontId="6" fillId="0" borderId="0" xfId="0" applyFont="1"/>
    <xf numFmtId="0" fontId="5" fillId="0" borderId="0" xfId="0" applyFont="1"/>
    <xf numFmtId="0" fontId="5" fillId="0" borderId="0" xfId="8" applyFont="1"/>
    <xf numFmtId="0" fontId="7" fillId="0" borderId="0" xfId="8"/>
    <xf numFmtId="0" fontId="0" fillId="0" borderId="0" xfId="0" applyAlignment="1">
      <alignment vertical="top"/>
    </xf>
    <xf numFmtId="0" fontId="6" fillId="0" borderId="0" xfId="0" applyFont="1" applyAlignment="1">
      <alignment vertical="top"/>
    </xf>
    <xf numFmtId="0" fontId="3" fillId="2" borderId="1" xfId="4" applyAlignment="1">
      <alignment horizontal="center"/>
    </xf>
    <xf numFmtId="0" fontId="9" fillId="0" borderId="0" xfId="8" applyFont="1"/>
    <xf numFmtId="0" fontId="5" fillId="0" borderId="0" xfId="8" applyFont="1" applyFill="1" applyBorder="1"/>
    <xf numFmtId="0" fontId="5" fillId="0" borderId="0" xfId="8" applyFont="1" applyAlignment="1">
      <alignment vertical="top" wrapText="1"/>
    </xf>
    <xf numFmtId="0" fontId="4" fillId="3" borderId="1" xfId="5" applyAlignment="1">
      <alignment horizontal="center"/>
    </xf>
    <xf numFmtId="2" fontId="3" fillId="2" borderId="1" xfId="4" applyNumberFormat="1" applyAlignment="1">
      <alignment horizontal="center"/>
    </xf>
    <xf numFmtId="0" fontId="9" fillId="0" borderId="0" xfId="8" applyFont="1" applyAlignment="1"/>
    <xf numFmtId="0" fontId="5" fillId="0" borderId="0" xfId="8" applyFont="1" applyAlignment="1">
      <alignment horizontal="left" vertical="top" wrapText="1"/>
    </xf>
    <xf numFmtId="165" fontId="4" fillId="0" borderId="0" xfId="5" applyNumberFormat="1" applyFill="1" applyBorder="1" applyAlignment="1">
      <alignment horizontal="center"/>
    </xf>
    <xf numFmtId="0" fontId="5" fillId="5" borderId="18" xfId="8" applyFont="1" applyFill="1" applyBorder="1"/>
    <xf numFmtId="165" fontId="4" fillId="5" borderId="19" xfId="5" applyNumberFormat="1" applyFill="1" applyBorder="1" applyAlignment="1">
      <alignment horizontal="center"/>
    </xf>
    <xf numFmtId="0" fontId="0" fillId="5" borderId="19" xfId="0" applyFill="1" applyBorder="1"/>
    <xf numFmtId="0" fontId="9" fillId="5" borderId="20" xfId="8" applyFont="1" applyFill="1" applyBorder="1"/>
    <xf numFmtId="0" fontId="5" fillId="5" borderId="21" xfId="8" applyFont="1" applyFill="1" applyBorder="1"/>
    <xf numFmtId="165" fontId="4" fillId="5" borderId="14" xfId="5" applyNumberFormat="1" applyFill="1" applyBorder="1" applyAlignment="1">
      <alignment horizontal="center"/>
    </xf>
    <xf numFmtId="0" fontId="0" fillId="5" borderId="14" xfId="0" applyFill="1" applyBorder="1"/>
    <xf numFmtId="0" fontId="9" fillId="5" borderId="22" xfId="8" applyFont="1" applyFill="1" applyBorder="1"/>
    <xf numFmtId="0" fontId="0" fillId="4" borderId="2" xfId="0" applyFill="1" applyBorder="1"/>
    <xf numFmtId="0" fontId="0" fillId="4" borderId="2" xfId="0" applyFill="1" applyBorder="1" applyAlignment="1">
      <alignment horizontal="center"/>
    </xf>
    <xf numFmtId="0" fontId="3" fillId="2" borderId="1" xfId="4" applyAlignment="1">
      <alignment horizontal="left" vertical="top" wrapText="1"/>
    </xf>
    <xf numFmtId="0" fontId="4" fillId="3" borderId="1" xfId="5" applyAlignment="1">
      <alignment horizontal="left" vertical="top" wrapText="1"/>
    </xf>
    <xf numFmtId="0" fontId="9" fillId="0" borderId="0" xfId="8" applyFont="1" applyAlignment="1">
      <alignment horizontal="left" vertical="top"/>
    </xf>
    <xf numFmtId="0" fontId="4" fillId="5" borderId="1" xfId="5" applyFill="1" applyAlignment="1">
      <alignment horizontal="left" vertical="top" wrapText="1"/>
    </xf>
    <xf numFmtId="0" fontId="0" fillId="4" borderId="2" xfId="0" applyFill="1" applyBorder="1" applyAlignment="1">
      <alignment horizontal="center"/>
    </xf>
    <xf numFmtId="0" fontId="5" fillId="0" borderId="0" xfId="8" applyFont="1" applyAlignment="1">
      <alignment horizontal="left" vertical="center" wrapText="1"/>
    </xf>
    <xf numFmtId="0" fontId="21" fillId="0" borderId="0" xfId="8" applyFont="1" applyAlignment="1">
      <alignment horizontal="left" vertical="center" wrapText="1"/>
    </xf>
    <xf numFmtId="0" fontId="11" fillId="0" borderId="0" xfId="8" applyFont="1" applyAlignment="1">
      <alignment horizontal="left" vertical="top" wrapText="1"/>
    </xf>
    <xf numFmtId="0" fontId="5" fillId="0" borderId="0" xfId="8" applyFont="1" applyAlignment="1">
      <alignment horizontal="left" vertical="top" wrapText="1"/>
    </xf>
    <xf numFmtId="0" fontId="8" fillId="0" borderId="23" xfId="0" applyFont="1" applyBorder="1" applyAlignment="1">
      <alignment horizontal="center"/>
    </xf>
    <xf numFmtId="0" fontId="8" fillId="0" borderId="24" xfId="0" applyFont="1" applyBorder="1" applyAlignment="1">
      <alignment horizontal="center"/>
    </xf>
    <xf numFmtId="0" fontId="8" fillId="0" borderId="25" xfId="0" applyFont="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2" xfId="0" applyBorder="1" applyAlignment="1">
      <alignment horizontal="center"/>
    </xf>
    <xf numFmtId="0" fontId="0" fillId="0" borderId="8" xfId="0"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xf numFmtId="0" fontId="0" fillId="4" borderId="5" xfId="0" applyFill="1" applyBorder="1" applyAlignment="1">
      <alignment horizontal="center"/>
    </xf>
    <xf numFmtId="0" fontId="0" fillId="4" borderId="27" xfId="0" applyFill="1" applyBorder="1" applyAlignment="1">
      <alignment horizontal="center"/>
    </xf>
    <xf numFmtId="0" fontId="11" fillId="0" borderId="0" xfId="8" applyFont="1" applyAlignment="1">
      <alignment horizontal="center"/>
    </xf>
    <xf numFmtId="0" fontId="0" fillId="4" borderId="9" xfId="0" applyFill="1" applyBorder="1" applyAlignment="1">
      <alignment horizontal="center"/>
    </xf>
    <xf numFmtId="0" fontId="0" fillId="4" borderId="2" xfId="0" applyFill="1" applyBorder="1" applyAlignment="1">
      <alignment horizontal="center"/>
    </xf>
    <xf numFmtId="0" fontId="0" fillId="0" borderId="10" xfId="0" applyBorder="1" applyAlignment="1">
      <alignment horizontal="center"/>
    </xf>
    <xf numFmtId="0" fontId="0" fillId="4" borderId="11" xfId="0" applyFill="1" applyBorder="1" applyAlignment="1">
      <alignment horizontal="center"/>
    </xf>
    <xf numFmtId="0" fontId="0" fillId="4" borderId="12" xfId="0" applyFill="1" applyBorder="1" applyAlignment="1">
      <alignment horizontal="center"/>
    </xf>
    <xf numFmtId="0" fontId="0" fillId="0" borderId="12" xfId="0" applyBorder="1" applyAlignment="1">
      <alignment horizontal="center"/>
    </xf>
    <xf numFmtId="164" fontId="0" fillId="0" borderId="12" xfId="0" applyNumberFormat="1" applyBorder="1" applyAlignment="1">
      <alignment horizontal="center"/>
    </xf>
    <xf numFmtId="164" fontId="0" fillId="0" borderId="13" xfId="0" applyNumberFormat="1" applyBorder="1" applyAlignment="1">
      <alignment horizontal="center"/>
    </xf>
    <xf numFmtId="0" fontId="0" fillId="4" borderId="10" xfId="0" applyFill="1" applyBorder="1" applyAlignment="1">
      <alignment horizontal="center"/>
    </xf>
    <xf numFmtId="2" fontId="0" fillId="0" borderId="12" xfId="0" applyNumberFormat="1" applyBorder="1" applyAlignment="1">
      <alignment horizontal="center"/>
    </xf>
    <xf numFmtId="2" fontId="0" fillId="0" borderId="13" xfId="0" applyNumberFormat="1" applyBorder="1" applyAlignment="1">
      <alignment horizontal="center"/>
    </xf>
    <xf numFmtId="0" fontId="9" fillId="0" borderId="0" xfId="8" applyFont="1" applyAlignment="1">
      <alignment horizontal="left" wrapText="1"/>
    </xf>
    <xf numFmtId="0" fontId="8" fillId="0" borderId="0" xfId="0" applyFont="1" applyAlignment="1">
      <alignment horizontal="center"/>
    </xf>
    <xf numFmtId="2" fontId="0" fillId="0" borderId="2" xfId="0" applyNumberFormat="1" applyBorder="1" applyAlignment="1">
      <alignment horizontal="center"/>
    </xf>
    <xf numFmtId="2" fontId="0" fillId="0" borderId="10" xfId="0" applyNumberFormat="1" applyBorder="1" applyAlignment="1">
      <alignment horizontal="center"/>
    </xf>
    <xf numFmtId="0" fontId="0" fillId="4" borderId="15" xfId="0" applyFill="1" applyBorder="1" applyAlignment="1">
      <alignment horizontal="center"/>
    </xf>
    <xf numFmtId="0" fontId="0" fillId="4" borderId="16" xfId="0" applyFill="1" applyBorder="1" applyAlignment="1">
      <alignment horizontal="center"/>
    </xf>
    <xf numFmtId="2" fontId="0" fillId="0" borderId="16" xfId="0" applyNumberFormat="1" applyBorder="1" applyAlignment="1">
      <alignment horizontal="center"/>
    </xf>
    <xf numFmtId="2" fontId="0" fillId="0" borderId="17" xfId="0" applyNumberFormat="1" applyBorder="1" applyAlignment="1">
      <alignment horizontal="center"/>
    </xf>
    <xf numFmtId="0" fontId="5" fillId="0" borderId="0" xfId="8" applyFont="1" applyAlignment="1">
      <alignment horizontal="left" wrapText="1"/>
    </xf>
    <xf numFmtId="0" fontId="8" fillId="0" borderId="26" xfId="0" applyFont="1" applyBorder="1" applyAlignment="1">
      <alignment horizontal="left" vertical="top" wrapText="1"/>
    </xf>
    <xf numFmtId="0" fontId="8" fillId="0" borderId="0" xfId="0" applyFont="1" applyAlignment="1">
      <alignment horizontal="left" vertical="top" wrapText="1"/>
    </xf>
  </cellXfs>
  <cellStyles count="9">
    <cellStyle name="Calculation" xfId="5" builtinId="22"/>
    <cellStyle name="Explanatory Text" xfId="8" builtinId="53"/>
    <cellStyle name="Input" xfId="4" builtinId="20"/>
    <cellStyle name="Normal" xfId="0" builtinId="0"/>
    <cellStyle name="Normal 15" xfId="3" xr:uid="{416E85E8-066D-4E55-BEAC-F18798D6446B}"/>
    <cellStyle name="Normal 2 2" xfId="1" xr:uid="{6D3BDC38-E8C2-4793-8CB7-4BA83560068A}"/>
    <cellStyle name="Normal 3 3" xfId="2" xr:uid="{C30D2B37-5FE4-4B48-B7C3-35BB1CB1309A}"/>
    <cellStyle name="Normal 6" xfId="7" xr:uid="{55A82B2A-0B01-4F97-BDC6-63047E468A74}"/>
    <cellStyle name="VehicleLabels" xfId="6" xr:uid="{7092ABBA-02CA-4694-B45D-42E2251054A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externalLink" Target="externalLinks/externalLink1.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5" Type="http://schemas.openxmlformats.org/officeDocument/2006/relationships/customXml" Target="../customXml/item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114300</xdr:colOff>
      <xdr:row>10</xdr:row>
      <xdr:rowOff>57150</xdr:rowOff>
    </xdr:from>
    <xdr:to>
      <xdr:col>8</xdr:col>
      <xdr:colOff>495300</xdr:colOff>
      <xdr:row>13</xdr:row>
      <xdr:rowOff>569325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781300" y="7381875"/>
          <a:ext cx="2971800" cy="1988550"/>
        </a:xfrm>
        <a:prstGeom prst="rect">
          <a:avLst/>
        </a:prstGeom>
        <a:ln w="12700">
          <a:solidFill>
            <a:schemeClr val="tx1"/>
          </a:solidFill>
        </a:ln>
      </xdr:spPr>
    </xdr:pic>
    <xdr:clientData/>
  </xdr:twoCellAnchor>
  <xdr:twoCellAnchor editAs="oneCell">
    <xdr:from>
      <xdr:col>3</xdr:col>
      <xdr:colOff>281942</xdr:colOff>
      <xdr:row>76</xdr:row>
      <xdr:rowOff>22045</xdr:rowOff>
    </xdr:from>
    <xdr:to>
      <xdr:col>9</xdr:col>
      <xdr:colOff>135256</xdr:colOff>
      <xdr:row>89</xdr:row>
      <xdr:rowOff>132030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r="569" b="1006"/>
        <a:stretch/>
      </xdr:blipFill>
      <xdr:spPr>
        <a:xfrm>
          <a:off x="2272667" y="23548795"/>
          <a:ext cx="3632834" cy="2466470"/>
        </a:xfrm>
        <a:prstGeom prst="rect">
          <a:avLst/>
        </a:prstGeom>
        <a:ln w="1270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Pichura\Design%20Spreadsheets\Original%20Cross%20Frame%20Desig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USERS\MPichura\Design%20Spreadsheets\Original%20Cross%20Frame%20Desig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USERS\MPichura\Design%20Spreadsheets\Original%20Cross%20Frame%20Desig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olusc1fs1\Columbia\BRIDGE%20DEPT\119240%20-%20VDOT%20Ratings%202010\LOA%209%20files\05136%20steel%20cont-VB\05138%20Cal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olusc1fs1\Columbia\Bridge%20Dept\119240%20-%20VDOT%20Ratings%202010\LOA%209%20files\01312%20steel-VB\01312%20Calc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lusc1fs1\Columbia\BRIDGE%20DEPT\119240%20-%20VDOT%20Ratings%202010\LOA%2010%20files\26678%20Steel%20Cont-VB1\26678%20Calcs.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olusc1fs1\Columbia\Bridge%20Dept\119240%20-%20VDOT%20Ratings%202010\LOA%209%20files\05183%20steel%20cont-VB\05183%20Calc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olusc1fs1\Columbia\BRIDGE%20DEPT\119240%20-%20VDOT%20Ratings%202010\LOA%2010%20files\13068%20RC%20T-bm-VB\13068%20Calcs.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olusc1fs1\Columbia\Documents%20and%20Settings\plarue\Local%20Settings\Temporary%20Internet%20Files\Content.Outlook\JTIEQ6ZH\STEEL%20Calcs%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d Cross Frame Design"/>
      <sheetName val="Intermediate Cross Frame Design"/>
      <sheetName val="W Shape Database"/>
      <sheetName val="SAM Database"/>
      <sheetName val="Defaults"/>
      <sheetName val="Loads"/>
    </sheetNames>
    <sheetDataSet>
      <sheetData sheetId="0" refreshError="1"/>
      <sheetData sheetId="1"/>
      <sheetData sheetId="2"/>
      <sheetData sheetId="3" refreshError="1"/>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d Cross Frame Design"/>
      <sheetName val="Intermediate Cross Frame Design"/>
      <sheetName val="W Shape Database"/>
      <sheetName val="SAM Database"/>
      <sheetName val="Defaults"/>
      <sheetName val="Loads"/>
    </sheetNames>
    <sheetDataSet>
      <sheetData sheetId="0" refreshError="1"/>
      <sheetData sheetId="1"/>
      <sheetData sheetId="2"/>
      <sheetData sheetId="3" refreshError="1"/>
      <sheetData sheetId="4"/>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d Cross Frame Design"/>
      <sheetName val="Intermediate Cross Frame Design"/>
      <sheetName val="W Shape Database"/>
      <sheetName val="SAM Database"/>
      <sheetName val="Defaults"/>
      <sheetName val="Loads"/>
    </sheetNames>
    <sheetDataSet>
      <sheetData sheetId="0" refreshError="1"/>
      <sheetData sheetId="1"/>
      <sheetData sheetId="2"/>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sc Info"/>
      <sheetName val="PARAPET"/>
      <sheetName val="Diaphragm"/>
      <sheetName val="Framing Plan"/>
      <sheetName val="Typ Sect"/>
      <sheetName val="SIPs"/>
      <sheetName val="POI"/>
      <sheetName val="DECK REBAR-EXT."/>
      <sheetName val="DECK REBAR-I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sc Info"/>
      <sheetName val="Parapet"/>
      <sheetName val="Framing Plan"/>
      <sheetName val="Diaphragm"/>
      <sheetName val="Stiffener Gaps"/>
      <sheetName val="Typ Sect"/>
      <sheetName val="IR Losses"/>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sc Info"/>
      <sheetName val="Typ Sect"/>
      <sheetName val="PARAPET"/>
      <sheetName val="Diaphragm"/>
      <sheetName val="Framing Plan"/>
      <sheetName val="SIPs"/>
      <sheetName val="Stiffener Gaps"/>
      <sheetName val="POI"/>
      <sheetName val="DECK REBAR-EXT."/>
      <sheetName val="DECK REBAR-INT."/>
      <sheetName val="Effective Flange Width"/>
      <sheetName val="Utility Weigh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sc Info"/>
      <sheetName val="PARAPET"/>
      <sheetName val="Framing Plan"/>
      <sheetName val="Diaphragm"/>
      <sheetName val="Typ Sect"/>
      <sheetName val="SIPs"/>
      <sheetName val="Stiffener Gaps"/>
      <sheetName val="DECK REBAR-EXT."/>
      <sheetName val="DECK REBAR-INT."/>
    </sheetNames>
    <sheetDataSet>
      <sheetData sheetId="0"/>
      <sheetData sheetId="1"/>
      <sheetData sheetId="2"/>
      <sheetData sheetId="3"/>
      <sheetData sheetId="4"/>
      <sheetData sheetId="5"/>
      <sheetData sheetId="6"/>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sc Info"/>
      <sheetName val="Parapet"/>
      <sheetName val="Effective Flange Width"/>
      <sheetName val="Steel Reinforcing"/>
      <sheetName val="Typ Sect"/>
      <sheetName val="Losses"/>
    </sheetNames>
    <sheetDataSet>
      <sheetData sheetId="0"/>
      <sheetData sheetId="1" refreshError="1"/>
      <sheetData sheetId="2"/>
      <sheetData sheetId="3" refreshError="1"/>
      <sheetData sheetId="4"/>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ometry"/>
      <sheetName val="SIPs"/>
      <sheetName val="Ped. Load"/>
      <sheetName val="Parapet"/>
      <sheetName val="Conc. Rail-1"/>
      <sheetName val="Conc. Rail-2"/>
      <sheetName val="Conc. Rail-3"/>
      <sheetName val="Alum. Rail-1"/>
      <sheetName val="Alum. Rail-2"/>
      <sheetName val="Diaphragm"/>
      <sheetName val="Conduit"/>
      <sheetName val="Stiff. Spa."/>
      <sheetName val="DECK REBAR"/>
      <sheetName val="IR Losses"/>
      <sheetName val="AISC--shapes databas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D9C2B-2E1B-461B-BF58-8ABE2E0A175B}">
  <sheetPr>
    <pageSetUpPr fitToPage="1"/>
  </sheetPr>
  <dimension ref="A1:Q118"/>
  <sheetViews>
    <sheetView tabSelected="1" showWhiteSpace="0" view="pageBreakPreview" zoomScale="60" zoomScaleNormal="100" workbookViewId="0">
      <selection activeCell="K121" sqref="J121:K121"/>
    </sheetView>
  </sheetViews>
  <sheetFormatPr defaultRowHeight="14.4" x14ac:dyDescent="0.3"/>
  <cols>
    <col min="2" max="2" width="9.5546875" bestFit="1" customWidth="1"/>
    <col min="3" max="3" width="9.6640625" bestFit="1" customWidth="1"/>
  </cols>
  <sheetData>
    <row r="1" spans="1:16" ht="151.5" customHeight="1" x14ac:dyDescent="0.3">
      <c r="A1" s="34" t="s">
        <v>0</v>
      </c>
      <c r="B1" s="33"/>
      <c r="C1" s="33"/>
      <c r="D1" s="33"/>
      <c r="E1" s="33"/>
      <c r="F1" s="33"/>
      <c r="G1" s="33"/>
      <c r="H1" s="33"/>
      <c r="I1" s="33"/>
      <c r="J1" s="33"/>
      <c r="K1" s="33"/>
      <c r="L1" s="33"/>
      <c r="M1" s="33"/>
    </row>
    <row r="2" spans="1:16" ht="75" customHeight="1" x14ac:dyDescent="0.3">
      <c r="A2" s="33" t="s">
        <v>1</v>
      </c>
      <c r="B2" s="33"/>
      <c r="C2" s="33"/>
      <c r="D2" s="33"/>
      <c r="E2" s="33"/>
      <c r="F2" s="33"/>
      <c r="G2" s="33"/>
      <c r="H2" s="33"/>
      <c r="I2" s="33"/>
      <c r="J2" s="33"/>
      <c r="K2" s="33"/>
      <c r="L2" s="33"/>
      <c r="M2" s="33"/>
    </row>
    <row r="3" spans="1:16" ht="48.75" customHeight="1" x14ac:dyDescent="0.3">
      <c r="A3" s="33" t="s">
        <v>2</v>
      </c>
      <c r="B3" s="33"/>
      <c r="C3" s="33"/>
      <c r="D3" s="33"/>
      <c r="E3" s="33"/>
      <c r="F3" s="33"/>
      <c r="G3" s="33"/>
      <c r="H3" s="33"/>
      <c r="I3" s="33"/>
      <c r="J3" s="33"/>
      <c r="K3" s="33"/>
      <c r="L3" s="33"/>
      <c r="M3" s="33"/>
    </row>
    <row r="4" spans="1:16" ht="55.5" customHeight="1" x14ac:dyDescent="0.3">
      <c r="A4" s="33" t="s">
        <v>3</v>
      </c>
      <c r="B4" s="33"/>
      <c r="C4" s="33"/>
      <c r="D4" s="33"/>
      <c r="E4" s="33"/>
      <c r="F4" s="33"/>
      <c r="G4" s="33"/>
      <c r="H4" s="33"/>
      <c r="I4" s="33"/>
      <c r="J4" s="33"/>
      <c r="K4" s="33"/>
      <c r="L4" s="33"/>
      <c r="M4" s="33"/>
    </row>
    <row r="5" spans="1:16" s="7" customFormat="1" ht="15" customHeight="1" x14ac:dyDescent="0.3">
      <c r="A5" s="16"/>
      <c r="B5" s="28"/>
      <c r="D5" s="30" t="s">
        <v>4</v>
      </c>
      <c r="E5" s="16"/>
      <c r="F5" s="16"/>
      <c r="G5" s="16"/>
      <c r="H5" s="16"/>
      <c r="I5" s="16"/>
      <c r="J5" s="16"/>
      <c r="K5" s="16"/>
      <c r="L5" s="16"/>
      <c r="M5" s="16"/>
      <c r="P5" s="8"/>
    </row>
    <row r="6" spans="1:16" s="7" customFormat="1" ht="15" customHeight="1" x14ac:dyDescent="0.3">
      <c r="A6" s="16"/>
      <c r="B6" s="29"/>
      <c r="D6" s="30" t="s">
        <v>5</v>
      </c>
      <c r="E6" s="16"/>
      <c r="F6" s="16"/>
      <c r="G6" s="16"/>
      <c r="H6" s="16"/>
      <c r="I6" s="16"/>
      <c r="J6" s="16"/>
      <c r="K6" s="16"/>
      <c r="L6" s="16"/>
      <c r="M6" s="16"/>
      <c r="P6" s="8"/>
    </row>
    <row r="7" spans="1:16" s="7" customFormat="1" ht="15" customHeight="1" x14ac:dyDescent="0.3">
      <c r="A7" s="16"/>
      <c r="B7" s="31"/>
      <c r="D7" s="30" t="s">
        <v>6</v>
      </c>
      <c r="E7" s="16"/>
      <c r="F7" s="16"/>
      <c r="G7" s="16"/>
      <c r="H7" s="16"/>
      <c r="I7" s="16"/>
      <c r="J7" s="16"/>
      <c r="K7" s="16"/>
      <c r="L7" s="16"/>
      <c r="M7" s="16"/>
      <c r="P7" s="8"/>
    </row>
    <row r="8" spans="1:16" ht="35.25" customHeight="1" x14ac:dyDescent="0.3">
      <c r="A8" s="35" t="s">
        <v>7</v>
      </c>
      <c r="B8" s="36"/>
      <c r="C8" s="36"/>
      <c r="D8" s="36"/>
      <c r="E8" s="36"/>
      <c r="F8" s="36"/>
      <c r="G8" s="36"/>
      <c r="H8" s="36"/>
      <c r="I8" s="36"/>
      <c r="J8" s="36"/>
      <c r="K8" s="36"/>
      <c r="L8" s="36"/>
      <c r="M8" s="36"/>
    </row>
    <row r="9" spans="1:16" ht="56.25" customHeight="1" x14ac:dyDescent="0.3">
      <c r="A9" s="33" t="s">
        <v>8</v>
      </c>
      <c r="B9" s="33"/>
      <c r="C9" s="33"/>
      <c r="D9" s="33"/>
      <c r="E9" s="33"/>
      <c r="F9" s="33"/>
      <c r="G9" s="33"/>
      <c r="H9" s="33"/>
      <c r="I9" s="33"/>
      <c r="J9" s="33"/>
      <c r="K9" s="33"/>
      <c r="L9" s="33"/>
      <c r="M9" s="33"/>
    </row>
    <row r="10" spans="1:16" s="7" customFormat="1" ht="49.5" customHeight="1" x14ac:dyDescent="0.3">
      <c r="A10" s="36" t="s">
        <v>9</v>
      </c>
      <c r="B10" s="36"/>
      <c r="C10" s="36"/>
      <c r="D10" s="36"/>
      <c r="E10" s="36"/>
      <c r="F10" s="36"/>
      <c r="G10" s="36"/>
      <c r="H10" s="36"/>
      <c r="I10" s="36"/>
      <c r="J10" s="36"/>
      <c r="K10" s="36"/>
      <c r="L10" s="36"/>
      <c r="M10" s="36"/>
      <c r="P10" s="8"/>
    </row>
    <row r="11" spans="1:16" s="7" customFormat="1" ht="17.25" customHeight="1" x14ac:dyDescent="0.3">
      <c r="A11" s="16"/>
      <c r="B11" s="16"/>
      <c r="C11" s="16"/>
      <c r="D11" s="16"/>
      <c r="E11" s="16"/>
      <c r="F11" s="16"/>
      <c r="G11" s="16"/>
      <c r="H11" s="16"/>
      <c r="I11" s="16"/>
      <c r="J11" s="16"/>
      <c r="K11" s="16"/>
      <c r="L11" s="16"/>
      <c r="M11" s="16"/>
      <c r="P11" s="8"/>
    </row>
    <row r="12" spans="1:16" s="7" customFormat="1" ht="49.5" customHeight="1" x14ac:dyDescent="0.3">
      <c r="A12" s="16"/>
      <c r="B12" s="16"/>
      <c r="C12" s="16"/>
      <c r="D12" s="16"/>
      <c r="E12" s="16"/>
      <c r="F12" s="16"/>
      <c r="G12" s="16"/>
      <c r="H12" s="16"/>
      <c r="I12" s="16"/>
      <c r="J12" s="16"/>
      <c r="K12" s="16"/>
      <c r="L12" s="16"/>
      <c r="M12" s="16"/>
      <c r="P12" s="8"/>
    </row>
    <row r="13" spans="1:16" s="7" customFormat="1" ht="49.5" customHeight="1" x14ac:dyDescent="0.3">
      <c r="A13" s="16"/>
      <c r="B13" s="16"/>
      <c r="C13" s="16"/>
      <c r="D13" s="16"/>
      <c r="E13" s="16"/>
      <c r="F13" s="16"/>
      <c r="G13" s="16"/>
      <c r="H13" s="16"/>
      <c r="I13" s="16"/>
      <c r="J13" s="16"/>
      <c r="K13" s="16"/>
      <c r="L13" s="16"/>
      <c r="M13" s="16"/>
      <c r="P13" s="8"/>
    </row>
    <row r="14" spans="1:16" s="7" customFormat="1" ht="49.5" customHeight="1" x14ac:dyDescent="0.3">
      <c r="A14" s="16"/>
      <c r="B14" s="16"/>
      <c r="C14" s="16"/>
      <c r="D14" s="16"/>
      <c r="E14" s="16"/>
      <c r="F14" s="16"/>
      <c r="G14" s="16"/>
      <c r="H14" s="16"/>
      <c r="I14" s="16"/>
      <c r="J14" s="16"/>
      <c r="K14" s="16"/>
      <c r="L14" s="16"/>
      <c r="M14" s="16"/>
      <c r="P14" s="8"/>
    </row>
    <row r="15" spans="1:16" x14ac:dyDescent="0.3">
      <c r="A15" s="6"/>
      <c r="B15" s="6"/>
      <c r="C15" s="6"/>
      <c r="D15" s="6"/>
      <c r="E15" s="49" t="s">
        <v>10</v>
      </c>
      <c r="F15" s="49"/>
      <c r="G15" s="49"/>
      <c r="H15" s="49"/>
      <c r="I15" s="49"/>
    </row>
    <row r="16" spans="1:16" x14ac:dyDescent="0.3">
      <c r="A16" s="5" t="s">
        <v>11</v>
      </c>
      <c r="B16" s="9">
        <v>0.5</v>
      </c>
      <c r="C16" s="4" t="s">
        <v>12</v>
      </c>
      <c r="D16" s="10" t="s">
        <v>13</v>
      </c>
      <c r="E16" s="6"/>
      <c r="F16" s="6"/>
    </row>
    <row r="17" spans="1:17" x14ac:dyDescent="0.3">
      <c r="A17" s="5" t="s">
        <v>14</v>
      </c>
      <c r="B17" s="9">
        <v>8</v>
      </c>
      <c r="C17" s="4" t="s">
        <v>12</v>
      </c>
      <c r="D17" s="10" t="s">
        <v>15</v>
      </c>
    </row>
    <row r="18" spans="1:17" x14ac:dyDescent="0.3">
      <c r="A18" s="5" t="s">
        <v>16</v>
      </c>
      <c r="B18" s="9">
        <v>1.53</v>
      </c>
      <c r="C18" s="4" t="s">
        <v>12</v>
      </c>
      <c r="D18" s="10" t="s">
        <v>17</v>
      </c>
    </row>
    <row r="19" spans="1:17" x14ac:dyDescent="0.3">
      <c r="A19" s="5" t="s">
        <v>18</v>
      </c>
      <c r="B19" s="9">
        <v>5</v>
      </c>
      <c r="C19" s="4" t="s">
        <v>12</v>
      </c>
      <c r="D19" s="10" t="s">
        <v>19</v>
      </c>
    </row>
    <row r="20" spans="1:17" ht="15.6" x14ac:dyDescent="0.35">
      <c r="A20" s="11" t="s">
        <v>20</v>
      </c>
      <c r="B20" s="9">
        <v>0.65300000000000002</v>
      </c>
      <c r="C20" s="4" t="s">
        <v>12</v>
      </c>
      <c r="D20" s="10" t="s">
        <v>21</v>
      </c>
    </row>
    <row r="21" spans="1:17" ht="15.6" x14ac:dyDescent="0.35">
      <c r="A21" s="5" t="s">
        <v>22</v>
      </c>
      <c r="B21" s="9">
        <v>0.65300000000000002</v>
      </c>
      <c r="C21" s="4" t="s">
        <v>12</v>
      </c>
      <c r="D21" s="10" t="s">
        <v>23</v>
      </c>
    </row>
    <row r="22" spans="1:17" ht="15.6" x14ac:dyDescent="0.35">
      <c r="A22" s="5" t="s">
        <v>24</v>
      </c>
      <c r="B22" s="1">
        <f>IF(B16&lt;5*B18,((B17+2.5*B18-B19)*B21)/(B17+2.5*B18),((B17+5*B18-B19)*B21)/(B17+5*B18))</f>
        <v>0.37689006342494713</v>
      </c>
      <c r="C22" s="4" t="s">
        <v>12</v>
      </c>
      <c r="D22" s="10" t="s">
        <v>25</v>
      </c>
      <c r="P22" s="3"/>
    </row>
    <row r="23" spans="1:17" ht="15.6" x14ac:dyDescent="0.35">
      <c r="A23" s="5" t="s">
        <v>26</v>
      </c>
      <c r="B23" s="9">
        <v>33</v>
      </c>
      <c r="C23" s="4" t="s">
        <v>27</v>
      </c>
      <c r="D23" s="10" t="s">
        <v>28</v>
      </c>
      <c r="P23" s="3"/>
    </row>
    <row r="24" spans="1:17" ht="15.6" x14ac:dyDescent="0.35">
      <c r="A24" s="5" t="s">
        <v>29</v>
      </c>
      <c r="B24" s="1">
        <f>IF(B16&lt;5*B18,B23*B22*(2.5*B18+B17),B23*B22*(5*B18+B17))</f>
        <v>147.07192499999996</v>
      </c>
      <c r="C24" s="4" t="s">
        <v>30</v>
      </c>
      <c r="D24" s="10" t="s">
        <v>31</v>
      </c>
      <c r="P24" s="3"/>
    </row>
    <row r="25" spans="1:17" x14ac:dyDescent="0.3">
      <c r="A25" s="6"/>
    </row>
    <row r="26" spans="1:17" x14ac:dyDescent="0.3">
      <c r="A26" s="6"/>
    </row>
    <row r="27" spans="1:17" ht="155.25" customHeight="1" thickBot="1" x14ac:dyDescent="0.35">
      <c r="A27" s="36" t="s">
        <v>32</v>
      </c>
      <c r="B27" s="36"/>
      <c r="C27" s="36"/>
      <c r="D27" s="36"/>
      <c r="E27" s="36"/>
      <c r="F27" s="36"/>
      <c r="G27" s="36"/>
      <c r="H27" s="36"/>
      <c r="I27" s="36"/>
      <c r="J27" s="36"/>
      <c r="K27" s="36"/>
      <c r="L27" s="36"/>
      <c r="M27" s="36"/>
      <c r="N27" s="12"/>
      <c r="O27" s="12"/>
      <c r="P27" s="12"/>
      <c r="Q27" s="12"/>
    </row>
    <row r="28" spans="1:17" ht="15" thickBot="1" x14ac:dyDescent="0.35">
      <c r="A28" s="37" t="s">
        <v>33</v>
      </c>
      <c r="B28" s="38"/>
      <c r="C28" s="38"/>
      <c r="D28" s="38"/>
      <c r="E28" s="38"/>
      <c r="F28" s="38"/>
      <c r="G28" s="38"/>
      <c r="H28" s="38"/>
      <c r="I28" s="38"/>
      <c r="J28" s="38"/>
      <c r="K28" s="38"/>
      <c r="L28" s="39"/>
    </row>
    <row r="29" spans="1:17" x14ac:dyDescent="0.3">
      <c r="A29" s="40"/>
      <c r="B29" s="41"/>
      <c r="C29" s="41"/>
      <c r="D29" s="41" t="s">
        <v>34</v>
      </c>
      <c r="E29" s="41"/>
      <c r="F29" s="41"/>
      <c r="G29" s="41"/>
      <c r="H29" s="41"/>
      <c r="I29" s="41"/>
      <c r="J29" s="41"/>
      <c r="K29" s="41"/>
      <c r="L29" s="44"/>
    </row>
    <row r="30" spans="1:17" ht="15.6" x14ac:dyDescent="0.35">
      <c r="A30" s="42"/>
      <c r="B30" s="43"/>
      <c r="C30" s="43"/>
      <c r="D30" s="45" t="s">
        <v>35</v>
      </c>
      <c r="E30" s="46"/>
      <c r="F30" s="47"/>
      <c r="G30" s="26"/>
      <c r="H30" s="32" t="s">
        <v>36</v>
      </c>
      <c r="I30" s="26"/>
      <c r="J30" s="45" t="s">
        <v>37</v>
      </c>
      <c r="K30" s="46"/>
      <c r="L30" s="48"/>
    </row>
    <row r="31" spans="1:17" x14ac:dyDescent="0.3">
      <c r="A31" s="50" t="s">
        <v>38</v>
      </c>
      <c r="B31" s="51"/>
      <c r="C31" s="51"/>
      <c r="D31" s="43">
        <v>0.2</v>
      </c>
      <c r="E31" s="43"/>
      <c r="F31" s="43"/>
      <c r="G31" s="43">
        <v>0.2</v>
      </c>
      <c r="H31" s="43"/>
      <c r="I31" s="43"/>
      <c r="J31" s="43">
        <v>0.1</v>
      </c>
      <c r="K31" s="43"/>
      <c r="L31" s="52"/>
    </row>
    <row r="32" spans="1:17" ht="15" thickBot="1" x14ac:dyDescent="0.35">
      <c r="A32" s="53" t="s">
        <v>39</v>
      </c>
      <c r="B32" s="54"/>
      <c r="C32" s="54"/>
      <c r="D32" s="55">
        <v>0.1</v>
      </c>
      <c r="E32" s="55"/>
      <c r="F32" s="55"/>
      <c r="G32" s="55">
        <v>0.1</v>
      </c>
      <c r="H32" s="55"/>
      <c r="I32" s="55"/>
      <c r="J32" s="56">
        <v>0</v>
      </c>
      <c r="K32" s="56"/>
      <c r="L32" s="57"/>
    </row>
    <row r="33" spans="1:12" x14ac:dyDescent="0.3">
      <c r="A33" t="s">
        <v>40</v>
      </c>
    </row>
    <row r="34" spans="1:12" x14ac:dyDescent="0.3">
      <c r="A34" s="5" t="s">
        <v>41</v>
      </c>
      <c r="B34" s="9">
        <v>36</v>
      </c>
      <c r="C34" t="s">
        <v>12</v>
      </c>
      <c r="D34" s="10" t="s">
        <v>42</v>
      </c>
    </row>
    <row r="35" spans="1:12" x14ac:dyDescent="0.3">
      <c r="A35" s="5" t="s">
        <v>43</v>
      </c>
      <c r="B35" s="2">
        <f>B17/B34</f>
        <v>0.22222222222222221</v>
      </c>
      <c r="D35" s="10"/>
    </row>
    <row r="36" spans="1:12" x14ac:dyDescent="0.3">
      <c r="A36" s="4" t="s">
        <v>44</v>
      </c>
      <c r="B36" s="9">
        <v>0.5</v>
      </c>
      <c r="D36" s="10" t="s">
        <v>97</v>
      </c>
    </row>
    <row r="37" spans="1:12" x14ac:dyDescent="0.3">
      <c r="A37" s="5" t="s">
        <v>45</v>
      </c>
      <c r="B37" s="9">
        <v>0.2</v>
      </c>
      <c r="D37" s="10" t="s">
        <v>46</v>
      </c>
    </row>
    <row r="38" spans="1:12" x14ac:dyDescent="0.3">
      <c r="A38" s="5" t="s">
        <v>18</v>
      </c>
      <c r="B38" s="9">
        <v>5</v>
      </c>
      <c r="C38" t="s">
        <v>12</v>
      </c>
      <c r="D38" s="10" t="s">
        <v>47</v>
      </c>
    </row>
    <row r="39" spans="1:12" ht="15.6" x14ac:dyDescent="0.35">
      <c r="A39" s="5" t="s">
        <v>22</v>
      </c>
      <c r="B39" s="13">
        <f>B21</f>
        <v>0.65300000000000002</v>
      </c>
      <c r="C39" t="s">
        <v>12</v>
      </c>
      <c r="D39" s="10" t="s">
        <v>23</v>
      </c>
    </row>
    <row r="40" spans="1:12" ht="15.6" x14ac:dyDescent="0.35">
      <c r="A40" s="5" t="s">
        <v>24</v>
      </c>
      <c r="B40" s="1">
        <f>((B17+B37*B34-B38)*B39)/(B17+B37*B34)</f>
        <v>0.43819736842105261</v>
      </c>
      <c r="C40" t="s">
        <v>12</v>
      </c>
      <c r="D40" s="10" t="s">
        <v>48</v>
      </c>
    </row>
    <row r="41" spans="1:12" x14ac:dyDescent="0.3">
      <c r="A41" s="11" t="s">
        <v>49</v>
      </c>
      <c r="B41" s="9">
        <v>29000</v>
      </c>
      <c r="C41" t="s">
        <v>27</v>
      </c>
      <c r="D41" s="10" t="s">
        <v>50</v>
      </c>
    </row>
    <row r="42" spans="1:12" ht="15.6" x14ac:dyDescent="0.35">
      <c r="A42" s="11" t="s">
        <v>51</v>
      </c>
      <c r="B42" s="9">
        <v>1.02</v>
      </c>
      <c r="C42" t="s">
        <v>12</v>
      </c>
      <c r="D42" s="10" t="s">
        <v>52</v>
      </c>
    </row>
    <row r="43" spans="1:12" ht="15" thickBot="1" x14ac:dyDescent="0.35">
      <c r="D43" s="10"/>
    </row>
    <row r="44" spans="1:12" ht="16.2" thickBot="1" x14ac:dyDescent="0.4">
      <c r="A44" s="37" t="s">
        <v>53</v>
      </c>
      <c r="B44" s="38"/>
      <c r="C44" s="38"/>
      <c r="D44" s="38"/>
      <c r="E44" s="38"/>
      <c r="F44" s="38"/>
      <c r="G44" s="38"/>
      <c r="H44" s="38"/>
      <c r="I44" s="38"/>
      <c r="J44" s="38"/>
      <c r="K44" s="38"/>
      <c r="L44" s="39"/>
    </row>
    <row r="45" spans="1:12" x14ac:dyDescent="0.3">
      <c r="A45" s="40"/>
      <c r="B45" s="41"/>
      <c r="C45" s="41"/>
      <c r="D45" s="41" t="s">
        <v>34</v>
      </c>
      <c r="E45" s="41"/>
      <c r="F45" s="41"/>
      <c r="G45" s="41"/>
      <c r="H45" s="41"/>
      <c r="I45" s="41"/>
      <c r="J45" s="41"/>
      <c r="K45" s="41"/>
      <c r="L45" s="44"/>
    </row>
    <row r="46" spans="1:12" ht="15.6" x14ac:dyDescent="0.35">
      <c r="A46" s="42"/>
      <c r="B46" s="43"/>
      <c r="C46" s="43"/>
      <c r="D46" s="51" t="s">
        <v>35</v>
      </c>
      <c r="E46" s="51"/>
      <c r="F46" s="51"/>
      <c r="G46" s="26"/>
      <c r="H46" s="27" t="s">
        <v>36</v>
      </c>
      <c r="I46" s="26"/>
      <c r="J46" s="51" t="s">
        <v>37</v>
      </c>
      <c r="K46" s="51"/>
      <c r="L46" s="58"/>
    </row>
    <row r="47" spans="1:12" x14ac:dyDescent="0.3">
      <c r="A47" s="50" t="s">
        <v>54</v>
      </c>
      <c r="B47" s="51"/>
      <c r="C47" s="51"/>
      <c r="D47" s="43">
        <v>0.37</v>
      </c>
      <c r="E47" s="43"/>
      <c r="F47" s="43"/>
      <c r="G47" s="43">
        <v>0.32</v>
      </c>
      <c r="H47" s="43"/>
      <c r="I47" s="43"/>
      <c r="J47" s="43">
        <v>0.56999999999999995</v>
      </c>
      <c r="K47" s="43"/>
      <c r="L47" s="52"/>
    </row>
    <row r="48" spans="1:12" ht="15" thickBot="1" x14ac:dyDescent="0.35">
      <c r="A48" s="53" t="s">
        <v>55</v>
      </c>
      <c r="B48" s="54"/>
      <c r="C48" s="54"/>
      <c r="D48" s="55">
        <v>0.17</v>
      </c>
      <c r="E48" s="55"/>
      <c r="F48" s="55"/>
      <c r="G48" s="55">
        <v>0.5</v>
      </c>
      <c r="H48" s="55"/>
      <c r="I48" s="55"/>
      <c r="J48" s="59">
        <v>0.23</v>
      </c>
      <c r="K48" s="59"/>
      <c r="L48" s="60"/>
    </row>
    <row r="49" spans="1:13" x14ac:dyDescent="0.3">
      <c r="A49" t="s">
        <v>56</v>
      </c>
    </row>
    <row r="50" spans="1:13" x14ac:dyDescent="0.3">
      <c r="A50" t="s">
        <v>54</v>
      </c>
      <c r="B50" s="14">
        <v>0.37</v>
      </c>
      <c r="D50" s="10" t="s">
        <v>57</v>
      </c>
    </row>
    <row r="51" spans="1:13" x14ac:dyDescent="0.3">
      <c r="A51" t="s">
        <v>55</v>
      </c>
      <c r="B51" s="14">
        <v>0.17</v>
      </c>
      <c r="D51" s="10" t="s">
        <v>57</v>
      </c>
    </row>
    <row r="52" spans="1:13" ht="15" customHeight="1" x14ac:dyDescent="0.3">
      <c r="A52" t="s">
        <v>58</v>
      </c>
      <c r="B52" s="14">
        <v>7</v>
      </c>
      <c r="C52" t="s">
        <v>12</v>
      </c>
      <c r="D52" s="61" t="s">
        <v>59</v>
      </c>
      <c r="E52" s="61"/>
      <c r="F52" s="61"/>
      <c r="G52" s="61"/>
      <c r="H52" s="61"/>
      <c r="I52" s="61"/>
      <c r="J52" s="61"/>
      <c r="K52" s="61"/>
      <c r="L52" s="61"/>
      <c r="M52" s="61"/>
    </row>
    <row r="53" spans="1:13" x14ac:dyDescent="0.3">
      <c r="D53" s="61"/>
      <c r="E53" s="61"/>
      <c r="F53" s="61"/>
      <c r="G53" s="61"/>
      <c r="H53" s="61"/>
      <c r="I53" s="61"/>
      <c r="J53" s="61"/>
      <c r="K53" s="61"/>
      <c r="L53" s="61"/>
      <c r="M53" s="61"/>
    </row>
    <row r="54" spans="1:13" ht="15.6" x14ac:dyDescent="0.35">
      <c r="A54" s="11" t="s">
        <v>60</v>
      </c>
      <c r="B54" s="1">
        <f>(B50*SQRT(B41*B23*B42)*B40^1.5+B51^((0.33*B34)/B17)*((4*(B17-B38)/B34)-0.2)*((SQRT(B41*B23*B42))/B40^1.5)*B40^3)*(B52/(B17+B37*B34))^0.15</f>
        <v>96.843871900301579</v>
      </c>
      <c r="C54" t="s">
        <v>30</v>
      </c>
      <c r="D54" s="10" t="s">
        <v>61</v>
      </c>
    </row>
    <row r="55" spans="1:13" ht="15" thickBot="1" x14ac:dyDescent="0.35"/>
    <row r="56" spans="1:13" ht="16.2" thickBot="1" x14ac:dyDescent="0.4">
      <c r="A56" s="37" t="s">
        <v>62</v>
      </c>
      <c r="B56" s="38"/>
      <c r="C56" s="38"/>
      <c r="D56" s="38"/>
      <c r="E56" s="38"/>
      <c r="F56" s="38"/>
      <c r="G56" s="38"/>
      <c r="H56" s="38"/>
      <c r="I56" s="38"/>
      <c r="J56" s="38"/>
      <c r="K56" s="38"/>
      <c r="L56" s="39"/>
    </row>
    <row r="57" spans="1:13" x14ac:dyDescent="0.3">
      <c r="A57" s="40"/>
      <c r="B57" s="41"/>
      <c r="C57" s="41"/>
      <c r="D57" s="41" t="s">
        <v>34</v>
      </c>
      <c r="E57" s="41"/>
      <c r="F57" s="41"/>
      <c r="G57" s="41"/>
      <c r="H57" s="41"/>
      <c r="I57" s="41"/>
      <c r="J57" s="41"/>
      <c r="K57" s="41"/>
      <c r="L57" s="44"/>
    </row>
    <row r="58" spans="1:13" ht="15.6" x14ac:dyDescent="0.35">
      <c r="A58" s="42"/>
      <c r="B58" s="43"/>
      <c r="C58" s="43"/>
      <c r="D58" s="51" t="s">
        <v>35</v>
      </c>
      <c r="E58" s="51"/>
      <c r="F58" s="51"/>
      <c r="G58" s="45" t="s">
        <v>36</v>
      </c>
      <c r="H58" s="46"/>
      <c r="I58" s="47"/>
      <c r="J58" s="51" t="s">
        <v>37</v>
      </c>
      <c r="K58" s="51"/>
      <c r="L58" s="58"/>
    </row>
    <row r="59" spans="1:13" x14ac:dyDescent="0.3">
      <c r="A59" s="50" t="s">
        <v>54</v>
      </c>
      <c r="B59" s="51"/>
      <c r="C59" s="51"/>
      <c r="D59" s="43">
        <v>0.33</v>
      </c>
      <c r="E59" s="43"/>
      <c r="F59" s="43"/>
      <c r="G59" s="43">
        <v>0.32</v>
      </c>
      <c r="H59" s="43"/>
      <c r="I59" s="43"/>
      <c r="J59" s="43">
        <v>0.38</v>
      </c>
      <c r="K59" s="43"/>
      <c r="L59" s="52"/>
    </row>
    <row r="60" spans="1:13" x14ac:dyDescent="0.3">
      <c r="A60" s="50" t="s">
        <v>55</v>
      </c>
      <c r="B60" s="51"/>
      <c r="C60" s="51"/>
      <c r="D60" s="63">
        <v>0</v>
      </c>
      <c r="E60" s="63"/>
      <c r="F60" s="63"/>
      <c r="G60" s="43">
        <v>0.17</v>
      </c>
      <c r="H60" s="43"/>
      <c r="I60" s="43"/>
      <c r="J60" s="63">
        <v>0</v>
      </c>
      <c r="K60" s="63"/>
      <c r="L60" s="64"/>
    </row>
    <row r="61" spans="1:13" ht="15" thickBot="1" x14ac:dyDescent="0.35">
      <c r="A61" s="65" t="s">
        <v>63</v>
      </c>
      <c r="B61" s="66"/>
      <c r="C61" s="66"/>
      <c r="D61" s="67">
        <v>0.4</v>
      </c>
      <c r="E61" s="67"/>
      <c r="F61" s="67"/>
      <c r="G61" s="67">
        <v>0.2</v>
      </c>
      <c r="H61" s="67"/>
      <c r="I61" s="67"/>
      <c r="J61" s="67">
        <v>0.15</v>
      </c>
      <c r="K61" s="67"/>
      <c r="L61" s="68"/>
    </row>
    <row r="62" spans="1:13" x14ac:dyDescent="0.3">
      <c r="A62" t="s">
        <v>56</v>
      </c>
    </row>
    <row r="63" spans="1:13" x14ac:dyDescent="0.3">
      <c r="A63" s="5" t="s">
        <v>54</v>
      </c>
      <c r="B63" s="9"/>
      <c r="D63" s="10" t="s">
        <v>64</v>
      </c>
    </row>
    <row r="64" spans="1:13" x14ac:dyDescent="0.3">
      <c r="A64" s="5" t="s">
        <v>55</v>
      </c>
      <c r="B64" s="14"/>
      <c r="D64" s="10" t="s">
        <v>64</v>
      </c>
    </row>
    <row r="65" spans="1:13" x14ac:dyDescent="0.3">
      <c r="A65" s="5" t="s">
        <v>63</v>
      </c>
      <c r="B65" s="9"/>
      <c r="D65" s="10" t="s">
        <v>64</v>
      </c>
    </row>
    <row r="66" spans="1:13" ht="15.6" x14ac:dyDescent="0.35">
      <c r="A66" s="11" t="s">
        <v>60</v>
      </c>
      <c r="B66" s="13">
        <f>(B63*SQRT(B41*B23*B42)*B40^1.2+B64*((B17-B38)/B34)*SQRT((B41*B23*B42)/B42^1.5)*B40^3)*(B40/B20)^B65</f>
        <v>0</v>
      </c>
      <c r="C66" t="s">
        <v>30</v>
      </c>
      <c r="D66" s="10" t="s">
        <v>61</v>
      </c>
    </row>
    <row r="67" spans="1:13" x14ac:dyDescent="0.3">
      <c r="A67" s="4"/>
    </row>
    <row r="68" spans="1:13" ht="15.6" x14ac:dyDescent="0.35">
      <c r="A68" s="5" t="s">
        <v>29</v>
      </c>
      <c r="B68" s="1">
        <f>B24</f>
        <v>147.07192499999996</v>
      </c>
      <c r="C68" t="s">
        <v>30</v>
      </c>
      <c r="D68" s="10" t="s">
        <v>31</v>
      </c>
    </row>
    <row r="69" spans="1:13" ht="15.6" x14ac:dyDescent="0.35">
      <c r="A69" s="11" t="s">
        <v>60</v>
      </c>
      <c r="B69" s="13">
        <f>IF(B35&gt;0.2,B54,B66)</f>
        <v>96.843871900301579</v>
      </c>
      <c r="C69" t="s">
        <v>30</v>
      </c>
      <c r="D69" s="10" t="s">
        <v>61</v>
      </c>
    </row>
    <row r="70" spans="1:13" x14ac:dyDescent="0.3">
      <c r="A70" s="4"/>
    </row>
    <row r="71" spans="1:13" ht="15.6" x14ac:dyDescent="0.35">
      <c r="A71" s="11" t="s">
        <v>65</v>
      </c>
      <c r="B71" s="1">
        <f>1*B68</f>
        <v>147.07192499999996</v>
      </c>
      <c r="C71" t="s">
        <v>30</v>
      </c>
    </row>
    <row r="72" spans="1:13" ht="15.6" x14ac:dyDescent="0.35">
      <c r="A72" s="11" t="s">
        <v>68</v>
      </c>
      <c r="B72" s="13">
        <f>0.8*B69</f>
        <v>77.475097520241263</v>
      </c>
      <c r="C72" t="s">
        <v>30</v>
      </c>
    </row>
    <row r="73" spans="1:13" ht="15" customHeight="1" thickBot="1" x14ac:dyDescent="0.35"/>
    <row r="74" spans="1:13" ht="15.6" x14ac:dyDescent="0.35">
      <c r="A74" s="18" t="s">
        <v>66</v>
      </c>
      <c r="B74" s="19">
        <f>MIN(B71,B72)</f>
        <v>77.475097520241263</v>
      </c>
      <c r="C74" s="20" t="s">
        <v>30</v>
      </c>
      <c r="D74" s="21" t="s">
        <v>67</v>
      </c>
      <c r="E74" s="70" t="s">
        <v>70</v>
      </c>
      <c r="F74" s="71"/>
      <c r="G74" s="71"/>
      <c r="H74" s="71"/>
      <c r="I74" s="71"/>
      <c r="J74" s="71"/>
      <c r="K74" s="71"/>
      <c r="L74" s="71"/>
      <c r="M74" s="71"/>
    </row>
    <row r="75" spans="1:13" ht="16.2" thickBot="1" x14ac:dyDescent="0.4">
      <c r="A75" s="22" t="s">
        <v>66</v>
      </c>
      <c r="B75" s="23">
        <f>MIN(B68,B69)</f>
        <v>96.843871900301579</v>
      </c>
      <c r="C75" s="24" t="s">
        <v>30</v>
      </c>
      <c r="D75" s="25" t="s">
        <v>69</v>
      </c>
      <c r="E75" s="70"/>
      <c r="F75" s="71"/>
      <c r="G75" s="71"/>
      <c r="H75" s="71"/>
      <c r="I75" s="71"/>
      <c r="J75" s="71"/>
      <c r="K75" s="71"/>
      <c r="L75" s="71"/>
      <c r="M75" s="71"/>
    </row>
    <row r="76" spans="1:13" ht="123" customHeight="1" x14ac:dyDescent="0.3">
      <c r="A76" s="36" t="s">
        <v>71</v>
      </c>
      <c r="B76" s="36"/>
      <c r="C76" s="36"/>
      <c r="D76" s="36"/>
      <c r="E76" s="36"/>
      <c r="F76" s="36"/>
      <c r="G76" s="36"/>
      <c r="H76" s="36"/>
      <c r="I76" s="36"/>
      <c r="J76" s="36"/>
      <c r="K76" s="36"/>
      <c r="L76" s="36"/>
      <c r="M76" s="36"/>
    </row>
    <row r="77" spans="1:13" x14ac:dyDescent="0.3">
      <c r="A77" s="6"/>
    </row>
    <row r="91" spans="1:16" x14ac:dyDescent="0.3">
      <c r="C91" s="62" t="s">
        <v>72</v>
      </c>
      <c r="D91" s="62"/>
      <c r="E91" s="62"/>
      <c r="F91" s="62"/>
      <c r="G91" s="62"/>
      <c r="H91" s="62"/>
      <c r="I91" s="62"/>
      <c r="J91" s="62"/>
      <c r="K91" s="62"/>
    </row>
    <row r="92" spans="1:16" ht="133.19999999999999" customHeight="1" x14ac:dyDescent="0.3">
      <c r="A92" s="69" t="s">
        <v>73</v>
      </c>
      <c r="B92" s="69"/>
      <c r="C92" s="69"/>
      <c r="D92" s="69"/>
      <c r="E92" s="69"/>
      <c r="F92" s="69"/>
      <c r="G92" s="69"/>
      <c r="H92" s="69"/>
      <c r="I92" s="69"/>
      <c r="J92" s="69"/>
      <c r="K92" s="69"/>
      <c r="L92" s="69"/>
      <c r="M92" s="69"/>
    </row>
    <row r="93" spans="1:16" ht="16.5" customHeight="1" x14ac:dyDescent="0.35">
      <c r="A93" s="5" t="s">
        <v>26</v>
      </c>
      <c r="B93" s="9">
        <v>33</v>
      </c>
      <c r="C93" t="s">
        <v>27</v>
      </c>
      <c r="D93" s="10" t="s">
        <v>28</v>
      </c>
      <c r="E93" s="4"/>
      <c r="F93" s="4"/>
      <c r="G93" s="4"/>
      <c r="H93" s="4"/>
      <c r="I93" s="4"/>
      <c r="J93" s="4"/>
      <c r="P93" s="3"/>
    </row>
    <row r="94" spans="1:16" ht="16.5" customHeight="1" x14ac:dyDescent="0.35">
      <c r="A94" s="5" t="s">
        <v>22</v>
      </c>
      <c r="B94" s="14">
        <v>0.25</v>
      </c>
      <c r="C94" t="s">
        <v>12</v>
      </c>
      <c r="D94" s="15" t="s">
        <v>74</v>
      </c>
      <c r="E94" s="4"/>
      <c r="F94" s="4"/>
      <c r="G94" s="4"/>
      <c r="H94" s="4"/>
      <c r="I94" s="4"/>
      <c r="J94" s="4"/>
    </row>
    <row r="95" spans="1:16" ht="16.5" customHeight="1" x14ac:dyDescent="0.3">
      <c r="A95" s="5" t="s">
        <v>14</v>
      </c>
      <c r="B95" s="14">
        <v>8</v>
      </c>
      <c r="C95" t="s">
        <v>12</v>
      </c>
      <c r="D95" s="10" t="s">
        <v>15</v>
      </c>
      <c r="E95" s="4"/>
      <c r="F95" s="4"/>
      <c r="G95" s="4"/>
      <c r="H95" s="4"/>
      <c r="I95" s="4"/>
      <c r="J95" s="4"/>
    </row>
    <row r="96" spans="1:16" ht="16.5" customHeight="1" x14ac:dyDescent="0.35">
      <c r="A96" s="5" t="s">
        <v>75</v>
      </c>
      <c r="B96" s="14">
        <v>36</v>
      </c>
      <c r="C96" t="s">
        <v>12</v>
      </c>
      <c r="D96" s="10" t="s">
        <v>76</v>
      </c>
      <c r="E96" s="4"/>
      <c r="F96" s="4"/>
      <c r="G96" s="4"/>
      <c r="H96" s="4"/>
      <c r="I96" s="4"/>
      <c r="J96" s="4"/>
    </row>
    <row r="97" spans="1:12" ht="16.5" customHeight="1" x14ac:dyDescent="0.3">
      <c r="A97" s="5" t="s">
        <v>77</v>
      </c>
      <c r="B97" s="14">
        <v>1.5</v>
      </c>
      <c r="C97" t="s">
        <v>78</v>
      </c>
      <c r="D97" s="10" t="s">
        <v>79</v>
      </c>
      <c r="E97" s="4"/>
      <c r="F97" s="4"/>
      <c r="G97" s="4"/>
      <c r="H97" s="4"/>
      <c r="I97" s="4"/>
      <c r="J97" s="4"/>
    </row>
    <row r="98" spans="1:12" ht="16.5" customHeight="1" x14ac:dyDescent="0.35">
      <c r="A98" s="11" t="s">
        <v>80</v>
      </c>
      <c r="B98" s="13">
        <f>B94*(B95+0.1*B96)-B97</f>
        <v>1.4</v>
      </c>
      <c r="C98" t="s">
        <v>78</v>
      </c>
      <c r="D98" s="10" t="s">
        <v>81</v>
      </c>
      <c r="E98" s="4"/>
      <c r="F98" s="4"/>
      <c r="G98" s="4"/>
      <c r="H98" s="4"/>
      <c r="I98" s="4"/>
      <c r="J98" s="4"/>
    </row>
    <row r="99" spans="1:12" x14ac:dyDescent="0.3">
      <c r="A99" s="4"/>
      <c r="D99" s="4"/>
      <c r="E99" s="4"/>
      <c r="F99" s="4"/>
      <c r="G99" s="4"/>
      <c r="H99" s="4"/>
      <c r="I99" s="4"/>
      <c r="J99" s="4"/>
    </row>
    <row r="100" spans="1:12" ht="15.6" x14ac:dyDescent="0.35">
      <c r="A100" s="5" t="s">
        <v>82</v>
      </c>
      <c r="B100" s="14">
        <v>0.125</v>
      </c>
      <c r="C100" t="s">
        <v>12</v>
      </c>
      <c r="D100" s="10" t="s">
        <v>83</v>
      </c>
      <c r="E100" s="4"/>
      <c r="F100" s="4"/>
      <c r="G100" s="4"/>
      <c r="H100" s="4"/>
      <c r="I100" s="4"/>
      <c r="J100" s="4"/>
    </row>
    <row r="101" spans="1:12" ht="15.6" x14ac:dyDescent="0.35">
      <c r="A101" s="11" t="s">
        <v>84</v>
      </c>
      <c r="B101" s="14">
        <v>4</v>
      </c>
      <c r="C101" t="s">
        <v>12</v>
      </c>
      <c r="D101" s="10" t="s">
        <v>85</v>
      </c>
      <c r="E101" s="4"/>
      <c r="F101" s="4"/>
      <c r="G101" s="4"/>
      <c r="H101" s="4"/>
      <c r="I101" s="4"/>
      <c r="J101" s="4"/>
    </row>
    <row r="102" spans="1:12" ht="16.2" x14ac:dyDescent="0.3">
      <c r="A102" s="11" t="s">
        <v>86</v>
      </c>
      <c r="B102" s="14">
        <v>0</v>
      </c>
      <c r="C102" t="s">
        <v>78</v>
      </c>
      <c r="D102" s="10" t="s">
        <v>87</v>
      </c>
      <c r="E102" s="4"/>
      <c r="F102" s="4"/>
      <c r="G102" s="4"/>
      <c r="H102" s="4"/>
      <c r="I102" s="4"/>
      <c r="J102" s="4"/>
    </row>
    <row r="103" spans="1:12" ht="16.8" x14ac:dyDescent="0.35">
      <c r="A103" s="11" t="s">
        <v>88</v>
      </c>
      <c r="B103" s="13">
        <f>(2*B100*B101)-B102</f>
        <v>1</v>
      </c>
      <c r="C103" t="s">
        <v>78</v>
      </c>
      <c r="D103" s="10" t="s">
        <v>89</v>
      </c>
      <c r="E103" s="4"/>
      <c r="F103" s="4"/>
      <c r="G103" s="4"/>
      <c r="H103" s="4"/>
      <c r="I103" s="4"/>
      <c r="J103" s="4"/>
    </row>
    <row r="104" spans="1:12" ht="15" thickBot="1" x14ac:dyDescent="0.35">
      <c r="A104" s="11"/>
      <c r="D104" s="10"/>
      <c r="E104" s="4"/>
      <c r="F104" s="4"/>
      <c r="G104" s="4"/>
      <c r="H104" s="4"/>
      <c r="I104" s="4"/>
      <c r="J104" s="4"/>
    </row>
    <row r="105" spans="1:12" ht="16.2" thickBot="1" x14ac:dyDescent="0.4">
      <c r="A105" s="37" t="s">
        <v>90</v>
      </c>
      <c r="B105" s="38"/>
      <c r="C105" s="38"/>
      <c r="D105" s="38"/>
      <c r="E105" s="38"/>
      <c r="F105" s="38"/>
      <c r="G105" s="38"/>
      <c r="H105" s="38"/>
      <c r="I105" s="38"/>
      <c r="J105" s="38"/>
      <c r="K105" s="38"/>
      <c r="L105" s="39"/>
    </row>
    <row r="106" spans="1:12" x14ac:dyDescent="0.3">
      <c r="A106" s="40"/>
      <c r="B106" s="41"/>
      <c r="C106" s="41"/>
      <c r="D106" s="41" t="s">
        <v>99</v>
      </c>
      <c r="E106" s="41"/>
      <c r="F106" s="41"/>
      <c r="G106" s="41"/>
      <c r="H106" s="41"/>
      <c r="I106" s="41"/>
      <c r="J106" s="41"/>
      <c r="K106" s="41"/>
      <c r="L106" s="44"/>
    </row>
    <row r="107" spans="1:12" x14ac:dyDescent="0.3">
      <c r="A107" s="42"/>
      <c r="B107" s="43"/>
      <c r="C107" s="43"/>
      <c r="D107" s="51" t="s">
        <v>91</v>
      </c>
      <c r="E107" s="51"/>
      <c r="F107" s="51"/>
      <c r="G107" s="45" t="s">
        <v>92</v>
      </c>
      <c r="H107" s="46"/>
      <c r="I107" s="47"/>
      <c r="J107" s="51" t="s">
        <v>93</v>
      </c>
      <c r="K107" s="51"/>
      <c r="L107" s="58"/>
    </row>
    <row r="108" spans="1:12" x14ac:dyDescent="0.3">
      <c r="A108" s="50" t="s">
        <v>54</v>
      </c>
      <c r="B108" s="51"/>
      <c r="C108" s="51"/>
      <c r="D108" s="43">
        <v>1.33</v>
      </c>
      <c r="E108" s="43"/>
      <c r="F108" s="43"/>
      <c r="G108" s="43">
        <v>1.46</v>
      </c>
      <c r="H108" s="43"/>
      <c r="I108" s="43"/>
      <c r="J108" s="63">
        <v>1</v>
      </c>
      <c r="K108" s="63"/>
      <c r="L108" s="64"/>
    </row>
    <row r="109" spans="1:12" x14ac:dyDescent="0.3">
      <c r="A109" s="50" t="s">
        <v>55</v>
      </c>
      <c r="B109" s="51"/>
      <c r="C109" s="51"/>
      <c r="D109" s="63">
        <v>0.55000000000000004</v>
      </c>
      <c r="E109" s="63"/>
      <c r="F109" s="63"/>
      <c r="G109" s="43">
        <v>1.1599999999999999</v>
      </c>
      <c r="H109" s="43"/>
      <c r="I109" s="43"/>
      <c r="J109" s="63">
        <v>0.21</v>
      </c>
      <c r="K109" s="63"/>
      <c r="L109" s="64"/>
    </row>
    <row r="110" spans="1:12" ht="15" thickBot="1" x14ac:dyDescent="0.35">
      <c r="A110" s="65" t="s">
        <v>94</v>
      </c>
      <c r="B110" s="66"/>
      <c r="C110" s="66"/>
      <c r="D110" s="67">
        <v>1.48</v>
      </c>
      <c r="E110" s="67"/>
      <c r="F110" s="67"/>
      <c r="G110" s="67">
        <v>0.93</v>
      </c>
      <c r="H110" s="67"/>
      <c r="I110" s="67"/>
      <c r="J110" s="67">
        <v>1.23</v>
      </c>
      <c r="K110" s="67"/>
      <c r="L110" s="68"/>
    </row>
    <row r="111" spans="1:12" x14ac:dyDescent="0.3">
      <c r="B111" s="14" t="s">
        <v>93</v>
      </c>
      <c r="D111" s="10" t="s">
        <v>98</v>
      </c>
    </row>
    <row r="112" spans="1:12" x14ac:dyDescent="0.3">
      <c r="A112" s="5" t="s">
        <v>54</v>
      </c>
      <c r="B112" s="2">
        <f>IF($B$111="W1",D108,IF($B$111="W2",G108,IF($B$111="W3",J108)))</f>
        <v>1</v>
      </c>
      <c r="D112" s="10" t="s">
        <v>95</v>
      </c>
    </row>
    <row r="113" spans="1:13" x14ac:dyDescent="0.3">
      <c r="A113" s="5" t="s">
        <v>55</v>
      </c>
      <c r="B113" s="2">
        <f t="shared" ref="B113:B114" si="0">IF($B$111="W1",D109,IF($B$111="W2",G109,IF($B$111="W3",J109)))</f>
        <v>0.21</v>
      </c>
      <c r="D113" s="10" t="s">
        <v>95</v>
      </c>
    </row>
    <row r="114" spans="1:13" ht="18" customHeight="1" x14ac:dyDescent="0.3">
      <c r="A114" s="5" t="s">
        <v>94</v>
      </c>
      <c r="B114" s="2">
        <f t="shared" si="0"/>
        <v>1.23</v>
      </c>
      <c r="D114" s="10" t="s">
        <v>95</v>
      </c>
      <c r="E114" s="17"/>
    </row>
    <row r="115" spans="1:13" ht="20.25" customHeight="1" x14ac:dyDescent="0.35">
      <c r="A115" s="11" t="s">
        <v>96</v>
      </c>
      <c r="B115" s="13">
        <f>(B112*B93*B103+B113*(B93*B98)^B114)</f>
        <v>56.427660651524477</v>
      </c>
      <c r="C115" t="s">
        <v>30</v>
      </c>
    </row>
    <row r="116" spans="1:13" ht="15" customHeight="1" thickBot="1" x14ac:dyDescent="0.35"/>
    <row r="117" spans="1:13" ht="15.6" x14ac:dyDescent="0.35">
      <c r="A117" s="18" t="s">
        <v>66</v>
      </c>
      <c r="B117" s="19">
        <f>1*B115</f>
        <v>56.427660651524477</v>
      </c>
      <c r="C117" s="20" t="s">
        <v>30</v>
      </c>
      <c r="D117" s="21" t="s">
        <v>67</v>
      </c>
      <c r="E117" s="70" t="s">
        <v>70</v>
      </c>
      <c r="F117" s="71"/>
      <c r="G117" s="71"/>
      <c r="H117" s="71"/>
      <c r="I117" s="71"/>
      <c r="J117" s="71"/>
      <c r="K117" s="71"/>
      <c r="L117" s="71"/>
      <c r="M117" s="71"/>
    </row>
    <row r="118" spans="1:13" ht="16.2" thickBot="1" x14ac:dyDescent="0.4">
      <c r="A118" s="22" t="s">
        <v>66</v>
      </c>
      <c r="B118" s="23">
        <f>1*B115</f>
        <v>56.427660651524477</v>
      </c>
      <c r="C118" s="24" t="s">
        <v>30</v>
      </c>
      <c r="D118" s="25" t="s">
        <v>69</v>
      </c>
      <c r="E118" s="70"/>
      <c r="F118" s="71"/>
      <c r="G118" s="71"/>
      <c r="H118" s="71"/>
      <c r="I118" s="71"/>
      <c r="J118" s="71"/>
      <c r="K118" s="71"/>
      <c r="L118" s="71"/>
      <c r="M118" s="71"/>
    </row>
  </sheetData>
  <mergeCells count="77">
    <mergeCell ref="A92:M92"/>
    <mergeCell ref="E74:M75"/>
    <mergeCell ref="E117:M118"/>
    <mergeCell ref="A108:C108"/>
    <mergeCell ref="D108:F108"/>
    <mergeCell ref="G108:I108"/>
    <mergeCell ref="J108:L108"/>
    <mergeCell ref="A109:C109"/>
    <mergeCell ref="D109:F109"/>
    <mergeCell ref="G109:I109"/>
    <mergeCell ref="J109:L109"/>
    <mergeCell ref="A110:C110"/>
    <mergeCell ref="D110:F110"/>
    <mergeCell ref="G110:I110"/>
    <mergeCell ref="J110:L110"/>
    <mergeCell ref="A105:L105"/>
    <mergeCell ref="A106:C107"/>
    <mergeCell ref="D106:L106"/>
    <mergeCell ref="D107:F107"/>
    <mergeCell ref="G107:I107"/>
    <mergeCell ref="J107:L107"/>
    <mergeCell ref="C91:K91"/>
    <mergeCell ref="A60:C60"/>
    <mergeCell ref="D60:F60"/>
    <mergeCell ref="G60:I60"/>
    <mergeCell ref="J60:L60"/>
    <mergeCell ref="A61:C61"/>
    <mergeCell ref="D61:F61"/>
    <mergeCell ref="G61:I61"/>
    <mergeCell ref="J61:L61"/>
    <mergeCell ref="A76:M76"/>
    <mergeCell ref="J46:L46"/>
    <mergeCell ref="A59:C59"/>
    <mergeCell ref="D59:F59"/>
    <mergeCell ref="G59:I59"/>
    <mergeCell ref="J59:L59"/>
    <mergeCell ref="A48:C48"/>
    <mergeCell ref="D48:F48"/>
    <mergeCell ref="G48:I48"/>
    <mergeCell ref="J48:L48"/>
    <mergeCell ref="D52:M53"/>
    <mergeCell ref="A56:L56"/>
    <mergeCell ref="A57:C58"/>
    <mergeCell ref="D57:L57"/>
    <mergeCell ref="D58:F58"/>
    <mergeCell ref="G58:I58"/>
    <mergeCell ref="J58:L58"/>
    <mergeCell ref="A47:C47"/>
    <mergeCell ref="D47:F47"/>
    <mergeCell ref="G47:I47"/>
    <mergeCell ref="J47:L47"/>
    <mergeCell ref="A31:C31"/>
    <mergeCell ref="D31:F31"/>
    <mergeCell ref="G31:I31"/>
    <mergeCell ref="J31:L31"/>
    <mergeCell ref="A32:C32"/>
    <mergeCell ref="D32:F32"/>
    <mergeCell ref="G32:I32"/>
    <mergeCell ref="J32:L32"/>
    <mergeCell ref="A44:L44"/>
    <mergeCell ref="A45:C46"/>
    <mergeCell ref="D45:L45"/>
    <mergeCell ref="D46:F46"/>
    <mergeCell ref="A10:M10"/>
    <mergeCell ref="A27:M27"/>
    <mergeCell ref="A28:L28"/>
    <mergeCell ref="A29:C30"/>
    <mergeCell ref="D29:L29"/>
    <mergeCell ref="D30:F30"/>
    <mergeCell ref="J30:L30"/>
    <mergeCell ref="E15:I15"/>
    <mergeCell ref="A9:M9"/>
    <mergeCell ref="A1:M1"/>
    <mergeCell ref="A2:M2"/>
    <mergeCell ref="A3:M3"/>
    <mergeCell ref="A4:M4"/>
    <mergeCell ref="A8:M8"/>
  </mergeCells>
  <pageMargins left="0.7" right="0.7" top="0.75" bottom="0.75" header="0.3" footer="0.3"/>
  <pageSetup scale="77" fitToHeight="0" orientation="portrait" r:id="rId1"/>
  <headerFooter>
    <oddHeader>&amp;L&amp;"-,Bold"Asset ID XXXXX
Span X, Bent X, Beam X&amp;C&amp;"-,Bold"Special Instructions for Load Rating of
Corroded Steel Beam Webs&amp;R&amp;"-,Bold"Calcs By: BAM 6/27/2024
Checked By: DAW 8/5/2024</oddHeader>
    <oddFooter>&amp;RPage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3374d0c-c2d8-4db5-a338-8541bd096e8d">
      <Terms xmlns="http://schemas.microsoft.com/office/infopath/2007/PartnerControls"/>
    </lcf76f155ced4ddcb4097134ff3c332f>
    <TaxCatchAll xmlns="2c20422c-ed69-4b36-9bf2-bdcb087cee0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0B524A6ABB88A4ABEE21027A563303D" ma:contentTypeVersion="12" ma:contentTypeDescription="Create a new document." ma:contentTypeScope="" ma:versionID="362a11c7d298f3463ee3950abbebbe38">
  <xsd:schema xmlns:xsd="http://www.w3.org/2001/XMLSchema" xmlns:xs="http://www.w3.org/2001/XMLSchema" xmlns:p="http://schemas.microsoft.com/office/2006/metadata/properties" xmlns:ns2="d3374d0c-c2d8-4db5-a338-8541bd096e8d" xmlns:ns3="2c20422c-ed69-4b36-9bf2-bdcb087cee07" targetNamespace="http://schemas.microsoft.com/office/2006/metadata/properties" ma:root="true" ma:fieldsID="b75c8c37cf697a76b116d1f7e6026ef9" ns2:_="" ns3:_="">
    <xsd:import namespace="d3374d0c-c2d8-4db5-a338-8541bd096e8d"/>
    <xsd:import namespace="2c20422c-ed69-4b36-9bf2-bdcb087cee0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GenerationTime" minOccurs="0"/>
                <xsd:element ref="ns2:MediaServiceEventHashCod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374d0c-c2d8-4db5-a338-8541bd096e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ec331c6f-9f67-492c-b097-0046b48c9d78"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20422c-ed69-4b36-9bf2-bdcb087cee0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b41c3d94-cf6a-4461-a45a-452a0a75a5ab}" ma:internalName="TaxCatchAll" ma:showField="CatchAllData" ma:web="2c20422c-ed69-4b36-9bf2-bdcb087cee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A283A1-5BAE-47FA-AF22-6F59EBBD0BA8}">
  <ds:schemaRefs>
    <ds:schemaRef ds:uri="2c20422c-ed69-4b36-9bf2-bdcb087cee07"/>
    <ds:schemaRef ds:uri="http://purl.org/dc/dcmitype/"/>
    <ds:schemaRef ds:uri="http://schemas.microsoft.com/office/2006/documentManagement/types"/>
    <ds:schemaRef ds:uri="http://purl.org/dc/terms/"/>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d3374d0c-c2d8-4db5-a338-8541bd096e8d"/>
    <ds:schemaRef ds:uri="http://purl.org/dc/elements/1.1/"/>
  </ds:schemaRefs>
</ds:datastoreItem>
</file>

<file path=customXml/itemProps2.xml><?xml version="1.0" encoding="utf-8"?>
<ds:datastoreItem xmlns:ds="http://schemas.openxmlformats.org/officeDocument/2006/customXml" ds:itemID="{89DAB0D7-7BB6-414B-9E66-8B1930533C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374d0c-c2d8-4db5-a338-8541bd096e8d"/>
    <ds:schemaRef ds:uri="2c20422c-ed69-4b36-9bf2-bdcb087cee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1266C3-D398-46EE-89C9-A37EB92920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Michael Baker Intl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Makuchan, Brandon</dc:creator>
  <cp:keywords/>
  <dc:description/>
  <cp:lastModifiedBy>Butler, Petrina</cp:lastModifiedBy>
  <cp:revision/>
  <cp:lastPrinted>2024-08-22T12:53:29Z</cp:lastPrinted>
  <dcterms:created xsi:type="dcterms:W3CDTF">2023-08-20T01:33:29Z</dcterms:created>
  <dcterms:modified xsi:type="dcterms:W3CDTF">2024-08-22T13:00:01Z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0x01010030B524A6ABB88A4ABEE21027A563303D</vt:lpwstr>
  </property>
  <property fmtid="{D5CDD505-2E9C-101B-9397-08002B2CF9AE}" pid="3" name="MediaServiceImageTags">
    <vt:lpwstr/>
  </property>
</Properties>
</file>