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N:\Projects\2023\8623P180T\Working Files\Laboratory-Field Data-Boring Logs\S-39-32 over Crow Creek (Pickens County)\Downhole\"/>
    </mc:Choice>
  </mc:AlternateContent>
  <xr:revisionPtr revIDLastSave="0" documentId="13_ncr:1_{5B502E23-6B5B-4255-91FB-62296104EC5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row Creek" sheetId="15" r:id="rId1"/>
    <sheet name="Graphical Data" sheetId="16" r:id="rId2"/>
  </sheets>
  <definedNames>
    <definedName name="_xlnm.Print_Area" localSheetId="0">'Crow Creek'!$A$1:$W$53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5" i="15" l="1"/>
  <c r="T35" i="15"/>
  <c r="T19" i="15" l="1"/>
  <c r="S19" i="15"/>
  <c r="S20" i="15"/>
  <c r="T20" i="15" s="1"/>
  <c r="S21" i="15"/>
  <c r="T21" i="15" s="1"/>
  <c r="S22" i="15"/>
  <c r="T22" i="15" s="1"/>
  <c r="T29" i="15"/>
  <c r="C36" i="16" l="1"/>
  <c r="F36" i="16" s="1"/>
  <c r="C34" i="16"/>
  <c r="F34" i="16" s="1"/>
  <c r="B36" i="16"/>
  <c r="B37" i="16" s="1"/>
  <c r="B34" i="16"/>
  <c r="B35" i="16" s="1"/>
  <c r="E34" i="16"/>
  <c r="D7" i="16"/>
  <c r="C6" i="16"/>
  <c r="C7" i="16" s="1"/>
  <c r="F7" i="16" s="1"/>
  <c r="C8" i="16"/>
  <c r="C9" i="16" s="1"/>
  <c r="F9" i="16" s="1"/>
  <c r="C10" i="16"/>
  <c r="C11" i="16" s="1"/>
  <c r="F11" i="16" s="1"/>
  <c r="C12" i="16"/>
  <c r="F12" i="16" s="1"/>
  <c r="C14" i="16"/>
  <c r="F14" i="16" s="1"/>
  <c r="C16" i="16"/>
  <c r="C17" i="16" s="1"/>
  <c r="F17" i="16" s="1"/>
  <c r="C18" i="16"/>
  <c r="C19" i="16" s="1"/>
  <c r="F19" i="16" s="1"/>
  <c r="C20" i="16"/>
  <c r="F20" i="16" s="1"/>
  <c r="C22" i="16"/>
  <c r="C23" i="16" s="1"/>
  <c r="F23" i="16" s="1"/>
  <c r="C24" i="16"/>
  <c r="C25" i="16" s="1"/>
  <c r="F25" i="16" s="1"/>
  <c r="C26" i="16"/>
  <c r="C27" i="16" s="1"/>
  <c r="F27" i="16" s="1"/>
  <c r="C28" i="16"/>
  <c r="C29" i="16" s="1"/>
  <c r="F29" i="16" s="1"/>
  <c r="C30" i="16"/>
  <c r="F30" i="16" s="1"/>
  <c r="C31" i="16"/>
  <c r="F31" i="16" s="1"/>
  <c r="C32" i="16"/>
  <c r="F32" i="16" s="1"/>
  <c r="B32" i="16"/>
  <c r="B33" i="16" s="1"/>
  <c r="B30" i="16"/>
  <c r="B31" i="16" s="1"/>
  <c r="E31" i="16" s="1"/>
  <c r="B28" i="16"/>
  <c r="E28" i="16" s="1"/>
  <c r="B26" i="16"/>
  <c r="E26" i="16" s="1"/>
  <c r="B24" i="16"/>
  <c r="E24" i="16" s="1"/>
  <c r="B22" i="16"/>
  <c r="E22" i="16" s="1"/>
  <c r="B20" i="16"/>
  <c r="E20" i="16" s="1"/>
  <c r="B18" i="16"/>
  <c r="B19" i="16" s="1"/>
  <c r="E19" i="16" s="1"/>
  <c r="B16" i="16"/>
  <c r="E16" i="16" s="1"/>
  <c r="B14" i="16"/>
  <c r="E14" i="16" s="1"/>
  <c r="B12" i="16"/>
  <c r="E12" i="16" s="1"/>
  <c r="B10" i="16"/>
  <c r="E10" i="16" s="1"/>
  <c r="B8" i="16"/>
  <c r="E8" i="16" s="1"/>
  <c r="B6" i="16"/>
  <c r="E6" i="16" s="1"/>
  <c r="D10" i="16"/>
  <c r="D12" i="16" s="1"/>
  <c r="C33" i="16" l="1"/>
  <c r="C15" i="16"/>
  <c r="F15" i="16" s="1"/>
  <c r="C13" i="16"/>
  <c r="F13" i="16" s="1"/>
  <c r="F22" i="16"/>
  <c r="C35" i="16"/>
  <c r="F35" i="16" s="1"/>
  <c r="C37" i="16"/>
  <c r="F37" i="16" s="1"/>
  <c r="F28" i="16"/>
  <c r="F26" i="16"/>
  <c r="F33" i="16"/>
  <c r="E33" i="16"/>
  <c r="D9" i="16"/>
  <c r="C21" i="16"/>
  <c r="F21" i="16" s="1"/>
  <c r="B17" i="16"/>
  <c r="E17" i="16" s="1"/>
  <c r="B15" i="16"/>
  <c r="E15" i="16" s="1"/>
  <c r="B13" i="16"/>
  <c r="E13" i="16" s="1"/>
  <c r="F18" i="16"/>
  <c r="F8" i="16"/>
  <c r="F16" i="16"/>
  <c r="F10" i="16"/>
  <c r="F24" i="16"/>
  <c r="E32" i="16"/>
  <c r="E30" i="16"/>
  <c r="B29" i="16"/>
  <c r="E29" i="16" s="1"/>
  <c r="B27" i="16"/>
  <c r="E27" i="16" s="1"/>
  <c r="B25" i="16"/>
  <c r="E25" i="16" s="1"/>
  <c r="B23" i="16"/>
  <c r="E23" i="16" s="1"/>
  <c r="B21" i="16"/>
  <c r="E21" i="16" s="1"/>
  <c r="E18" i="16"/>
  <c r="B11" i="16"/>
  <c r="E11" i="16" s="1"/>
  <c r="B9" i="16"/>
  <c r="E9" i="16" s="1"/>
  <c r="F6" i="16"/>
  <c r="B7" i="16"/>
  <c r="E7" i="16" s="1"/>
  <c r="D14" i="16"/>
  <c r="D11" i="16"/>
  <c r="S18" i="15"/>
  <c r="T18" i="15" s="1"/>
  <c r="S17" i="15"/>
  <c r="S16" i="15"/>
  <c r="S15" i="15"/>
  <c r="S14" i="15"/>
  <c r="T14" i="15" s="1"/>
  <c r="S13" i="15"/>
  <c r="T13" i="15" s="1"/>
  <c r="S12" i="15"/>
  <c r="S11" i="15"/>
  <c r="S10" i="15"/>
  <c r="T10" i="15" s="1"/>
  <c r="S9" i="15"/>
  <c r="T9" i="15" s="1"/>
  <c r="S8" i="15"/>
  <c r="S7" i="15"/>
  <c r="T7" i="15" l="1"/>
  <c r="E35" i="16"/>
  <c r="D16" i="16"/>
  <c r="D13" i="16"/>
  <c r="T17" i="15"/>
  <c r="T8" i="15"/>
  <c r="T12" i="15"/>
  <c r="T16" i="15"/>
  <c r="T11" i="15"/>
  <c r="T15" i="15"/>
  <c r="S39" i="15" l="1"/>
  <c r="E36" i="16"/>
  <c r="D18" i="16"/>
  <c r="D15" i="16"/>
  <c r="S36" i="15" l="1"/>
  <c r="E37" i="16"/>
  <c r="D20" i="16"/>
  <c r="D17" i="16"/>
  <c r="D22" i="16" l="1"/>
  <c r="D19" i="16"/>
  <c r="D24" i="16" l="1"/>
  <c r="D21" i="16"/>
  <c r="D26" i="16" l="1"/>
  <c r="D23" i="16"/>
  <c r="D28" i="16" l="1"/>
  <c r="D25" i="16"/>
  <c r="D30" i="16" l="1"/>
  <c r="D32" i="16" s="1"/>
  <c r="D34" i="16" s="1"/>
  <c r="D36" i="16" s="1"/>
  <c r="D27" i="16"/>
  <c r="D29" i="16" l="1"/>
  <c r="D31" i="16" s="1"/>
  <c r="D33" i="16" s="1"/>
  <c r="D35" i="16" s="1"/>
  <c r="D37" i="16" s="1"/>
</calcChain>
</file>

<file path=xl/sharedStrings.xml><?xml version="1.0" encoding="utf-8"?>
<sst xmlns="http://schemas.openxmlformats.org/spreadsheetml/2006/main" count="49" uniqueCount="45">
  <si>
    <t xml:space="preserve"> Project No.</t>
  </si>
  <si>
    <t>GEOPHYSICAL TESTING RESULTS</t>
  </si>
  <si>
    <t xml:space="preserve"> Scale:</t>
  </si>
  <si>
    <t>NA</t>
  </si>
  <si>
    <t xml:space="preserve"> Approved by:   </t>
  </si>
  <si>
    <t xml:space="preserve"> Date:</t>
  </si>
  <si>
    <t>Figure 1</t>
  </si>
  <si>
    <t>Figure 2</t>
  </si>
  <si>
    <t>DEPTH</t>
  </si>
  <si>
    <t>Vp</t>
  </si>
  <si>
    <t>(ft/sec)</t>
  </si>
  <si>
    <t>(ft)</t>
  </si>
  <si>
    <t>Vs</t>
  </si>
  <si>
    <t>Interval Velocity</t>
  </si>
  <si>
    <t>Depth
(ft)</t>
  </si>
  <si>
    <t>Vp
 (ft/sec)</t>
  </si>
  <si>
    <t>Vs
 (ft/sec)</t>
  </si>
  <si>
    <t>∆i
(ft)</t>
  </si>
  <si>
    <t>∆t
(sec)</t>
  </si>
  <si>
    <t>Sum of Data Over Profile</t>
  </si>
  <si>
    <t>Weighted Average Shear Wave Velocity Over Profile</t>
  </si>
  <si>
    <t>DOWNHOLE SEISMIC TEST</t>
  </si>
  <si>
    <t>Consulting Engineers and Scientists</t>
  </si>
  <si>
    <t>Depth</t>
  </si>
  <si>
    <t>MM</t>
  </si>
  <si>
    <t>SG</t>
  </si>
  <si>
    <t>72 Pointe Circle</t>
  </si>
  <si>
    <t>Greenville, South Carolina</t>
  </si>
  <si>
    <t>Ph: (864) 292-2901</t>
  </si>
  <si>
    <t xml:space="preserve">Fax. (864) 292-6361 </t>
  </si>
  <si>
    <r>
      <t>Est. Weighted Average Shear Wave Velocity Over 100-Ft</t>
    </r>
    <r>
      <rPr>
        <b/>
        <vertAlign val="superscript"/>
        <sz val="10"/>
        <color theme="1"/>
        <rFont val="Arial"/>
        <family val="2"/>
      </rPr>
      <t>1</t>
    </r>
  </si>
  <si>
    <t xml:space="preserve"> Project Mgr: </t>
  </si>
  <si>
    <t xml:space="preserve"> Prepared by: </t>
  </si>
  <si>
    <t xml:space="preserve"> Checked by: </t>
  </si>
  <si>
    <t>Est. In-Situ Unit Wt</t>
  </si>
  <si>
    <t>(pcf)</t>
  </si>
  <si>
    <t>Unit Weight of Rock based on average results from compression tests</t>
  </si>
  <si>
    <t>8623P180</t>
  </si>
  <si>
    <t xml:space="preserve">Unit Weight of Soil estimated from SPT results </t>
  </si>
  <si>
    <t>EXHIBIT A-11</t>
  </si>
  <si>
    <t>TEST NO.
 S-39-32-2
Offset</t>
  </si>
  <si>
    <t>S-39-32 (Shady Grove Road) Bridge Replacement over Crow Creek</t>
  </si>
  <si>
    <t>PICKENS COUNTY, SOUTH CAROLINA</t>
  </si>
  <si>
    <t>P041168</t>
  </si>
  <si>
    <t>1. Assuming shear wave of 2,250 f/s for rock below 49 feet.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</si>
</sst>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###\ &quot;ft/sec&quot;"/>
    <numFmt numFmtId="166" formatCode="#,###\ &quot;ft/sec&quot;"/>
  </numFmts>
  <fonts count="2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6"/>
      <name val="Small Font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4"/>
      <name val="Small Fonts"/>
      <family val="2"/>
    </font>
    <font>
      <sz val="4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Small Fonts"/>
      <family val="2"/>
    </font>
    <font>
      <b/>
      <vertAlign val="superscript"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9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5" xfId="0" applyFont="1" applyBorder="1"/>
    <xf numFmtId="0" fontId="0" fillId="0" borderId="15" xfId="0" applyBorder="1"/>
    <xf numFmtId="0" fontId="1" fillId="0" borderId="6" xfId="0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7" fillId="0" borderId="0" xfId="0" applyFont="1"/>
    <xf numFmtId="0" fontId="17" fillId="0" borderId="19" xfId="0" applyFont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" fontId="17" fillId="0" borderId="21" xfId="0" applyNumberFormat="1" applyFont="1" applyBorder="1" applyAlignment="1">
      <alignment horizont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1" fontId="17" fillId="0" borderId="22" xfId="0" applyNumberFormat="1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4" xfId="0" applyFont="1" applyBorder="1"/>
    <xf numFmtId="0" fontId="17" fillId="0" borderId="4" xfId="0" applyFont="1" applyBorder="1"/>
    <xf numFmtId="0" fontId="18" fillId="0" borderId="0" xfId="0" applyFont="1"/>
    <xf numFmtId="0" fontId="19" fillId="0" borderId="0" xfId="0" applyFont="1"/>
    <xf numFmtId="0" fontId="19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" fontId="17" fillId="0" borderId="21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center" vertical="center"/>
    </xf>
    <xf numFmtId="0" fontId="13" fillId="0" borderId="6" xfId="0" applyFont="1" applyBorder="1" applyAlignment="1">
      <alignment horizontal="center"/>
    </xf>
    <xf numFmtId="166" fontId="15" fillId="0" borderId="0" xfId="0" applyNumberFormat="1" applyFont="1" applyAlignment="1">
      <alignment vertical="center"/>
    </xf>
    <xf numFmtId="166" fontId="15" fillId="0" borderId="6" xfId="0" applyNumberFormat="1" applyFont="1" applyBorder="1" applyAlignment="1">
      <alignment vertical="center"/>
    </xf>
    <xf numFmtId="166" fontId="15" fillId="0" borderId="0" xfId="0" applyNumberFormat="1" applyFont="1" applyAlignment="1">
      <alignment horizontal="center" vertical="center"/>
    </xf>
    <xf numFmtId="166" fontId="15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4" xfId="0" applyFont="1" applyBorder="1"/>
    <xf numFmtId="0" fontId="2" fillId="0" borderId="14" xfId="0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0" fillId="0" borderId="29" xfId="0" applyBorder="1"/>
    <xf numFmtId="0" fontId="17" fillId="0" borderId="31" xfId="0" applyFont="1" applyBorder="1" applyAlignment="1">
      <alignment horizontal="center"/>
    </xf>
    <xf numFmtId="1" fontId="17" fillId="0" borderId="24" xfId="0" applyNumberFormat="1" applyFont="1" applyBorder="1" applyAlignment="1">
      <alignment horizontal="center"/>
    </xf>
    <xf numFmtId="1" fontId="0" fillId="0" borderId="0" xfId="0" applyNumberFormat="1"/>
    <xf numFmtId="1" fontId="17" fillId="0" borderId="2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164" fontId="13" fillId="0" borderId="11" xfId="0" applyNumberFormat="1" applyFont="1" applyBorder="1" applyAlignment="1">
      <alignment horizontal="center" vertical="center"/>
    </xf>
    <xf numFmtId="0" fontId="23" fillId="3" borderId="33" xfId="0" applyFont="1" applyFill="1" applyBorder="1"/>
    <xf numFmtId="1" fontId="12" fillId="0" borderId="34" xfId="0" applyNumberFormat="1" applyFont="1" applyBorder="1" applyAlignment="1">
      <alignment horizontal="center" vertical="center"/>
    </xf>
    <xf numFmtId="0" fontId="13" fillId="0" borderId="34" xfId="0" applyFont="1" applyBorder="1"/>
    <xf numFmtId="165" fontId="20" fillId="0" borderId="34" xfId="0" applyNumberFormat="1" applyFont="1" applyBorder="1" applyAlignment="1">
      <alignment vertical="center"/>
    </xf>
    <xf numFmtId="1" fontId="13" fillId="0" borderId="34" xfId="0" applyNumberFormat="1" applyFont="1" applyBorder="1" applyAlignment="1">
      <alignment horizontal="center" vertical="center"/>
    </xf>
    <xf numFmtId="166" fontId="15" fillId="0" borderId="34" xfId="0" applyNumberFormat="1" applyFont="1" applyBorder="1" applyAlignment="1">
      <alignment vertical="center"/>
    </xf>
    <xf numFmtId="166" fontId="15" fillId="0" borderId="34" xfId="0" applyNumberFormat="1" applyFont="1" applyBorder="1" applyAlignment="1">
      <alignment horizontal="center" vertical="center"/>
    </xf>
    <xf numFmtId="166" fontId="15" fillId="0" borderId="35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1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7" fillId="0" borderId="4" xfId="0" applyFont="1" applyBorder="1" applyAlignment="1">
      <alignment horizontal="center"/>
    </xf>
    <xf numFmtId="1" fontId="17" fillId="0" borderId="0" xfId="0" applyNumberFormat="1" applyFont="1" applyAlignment="1">
      <alignment horizontal="center" vertical="center"/>
    </xf>
    <xf numFmtId="0" fontId="17" fillId="0" borderId="34" xfId="0" applyFont="1" applyBorder="1" applyAlignment="1">
      <alignment vertical="center"/>
    </xf>
    <xf numFmtId="164" fontId="17" fillId="0" borderId="38" xfId="0" applyNumberFormat="1" applyFont="1" applyBorder="1" applyAlignment="1">
      <alignment horizontal="center" vertical="center"/>
    </xf>
    <xf numFmtId="0" fontId="23" fillId="3" borderId="37" xfId="0" applyFont="1" applyFill="1" applyBorder="1" applyAlignment="1">
      <alignment horizontal="center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21" fillId="0" borderId="4" xfId="0" applyNumberFormat="1" applyFont="1" applyBorder="1" applyAlignment="1">
      <alignment horizontal="right"/>
    </xf>
    <xf numFmtId="14" fontId="21" fillId="0" borderId="6" xfId="0" applyNumberFormat="1" applyFont="1" applyBorder="1" applyAlignment="1">
      <alignment horizontal="right"/>
    </xf>
    <xf numFmtId="14" fontId="21" fillId="0" borderId="8" xfId="0" applyNumberFormat="1" applyFont="1" applyBorder="1" applyAlignment="1">
      <alignment horizontal="right"/>
    </xf>
    <xf numFmtId="14" fontId="21" fillId="0" borderId="10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6" fontId="20" fillId="0" borderId="2" xfId="0" applyNumberFormat="1" applyFont="1" applyBorder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166" fontId="20" fillId="0" borderId="9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1" fontId="17" fillId="0" borderId="36" xfId="0" applyNumberFormat="1" applyFont="1" applyBorder="1" applyAlignment="1">
      <alignment horizontal="center" vertical="center"/>
    </xf>
    <xf numFmtId="1" fontId="17" fillId="0" borderId="34" xfId="0" applyNumberFormat="1" applyFont="1" applyBorder="1" applyAlignment="1">
      <alignment horizontal="center" vertical="center"/>
    </xf>
    <xf numFmtId="1" fontId="17" fillId="0" borderId="3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Downhole Seismic Velocity </a:t>
            </a:r>
            <a:r>
              <a:rPr lang="en-US"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Fixed Interval Method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'Graphical Data'!$F$6:$F$57</c:f>
              <c:numCache>
                <c:formatCode>0</c:formatCode>
                <c:ptCount val="52"/>
                <c:pt idx="0">
                  <c:v>647.09503760400366</c:v>
                </c:pt>
                <c:pt idx="1">
                  <c:v>647.09503760400366</c:v>
                </c:pt>
                <c:pt idx="2">
                  <c:v>870.28789219703174</c:v>
                </c:pt>
                <c:pt idx="3">
                  <c:v>870.28789219703174</c:v>
                </c:pt>
                <c:pt idx="4">
                  <c:v>884.54489413547776</c:v>
                </c:pt>
                <c:pt idx="5">
                  <c:v>884.54489413547776</c:v>
                </c:pt>
                <c:pt idx="6">
                  <c:v>974.69090593311387</c:v>
                </c:pt>
                <c:pt idx="7">
                  <c:v>974.69090593311387</c:v>
                </c:pt>
                <c:pt idx="8">
                  <c:v>1061.9847741506185</c:v>
                </c:pt>
                <c:pt idx="9">
                  <c:v>1061.9847741506185</c:v>
                </c:pt>
                <c:pt idx="10">
                  <c:v>927.13763835845589</c:v>
                </c:pt>
                <c:pt idx="11">
                  <c:v>927.13763835845589</c:v>
                </c:pt>
                <c:pt idx="12">
                  <c:v>1297.0862634649782</c:v>
                </c:pt>
                <c:pt idx="13">
                  <c:v>1297.0862634649782</c:v>
                </c:pt>
                <c:pt idx="14">
                  <c:v>1357.2336205728268</c:v>
                </c:pt>
                <c:pt idx="15">
                  <c:v>1357.2336205728268</c:v>
                </c:pt>
                <c:pt idx="16">
                  <c:v>1573.4203134596139</c:v>
                </c:pt>
                <c:pt idx="17">
                  <c:v>1573.4203134596139</c:v>
                </c:pt>
                <c:pt idx="18">
                  <c:v>2044.7039399286741</c:v>
                </c:pt>
                <c:pt idx="19">
                  <c:v>2044.7039399286741</c:v>
                </c:pt>
                <c:pt idx="20">
                  <c:v>2112.8577551730787</c:v>
                </c:pt>
                <c:pt idx="21">
                  <c:v>2112.8577551730787</c:v>
                </c:pt>
                <c:pt idx="22">
                  <c:v>2165.9618332836035</c:v>
                </c:pt>
                <c:pt idx="23">
                  <c:v>2165.9618332836035</c:v>
                </c:pt>
                <c:pt idx="24">
                  <c:v>2207.6651113808434</c:v>
                </c:pt>
                <c:pt idx="25">
                  <c:v>2207.6651113808434</c:v>
                </c:pt>
                <c:pt idx="26">
                  <c:v>2240.7102367665266</c:v>
                </c:pt>
                <c:pt idx="27">
                  <c:v>2240.7102367665266</c:v>
                </c:pt>
                <c:pt idx="28">
                  <c:v>2267.1560892816942</c:v>
                </c:pt>
                <c:pt idx="29">
                  <c:v>2267.1560892816942</c:v>
                </c:pt>
                <c:pt idx="30">
                  <c:v>2288.5327402819994</c:v>
                </c:pt>
                <c:pt idx="31">
                  <c:v>2288.5327402819994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13</c:v>
                </c:pt>
                <c:pt idx="9">
                  <c:v>16</c:v>
                </c:pt>
                <c:pt idx="10">
                  <c:v>16</c:v>
                </c:pt>
                <c:pt idx="11">
                  <c:v>19</c:v>
                </c:pt>
                <c:pt idx="12">
                  <c:v>19</c:v>
                </c:pt>
                <c:pt idx="13">
                  <c:v>22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28</c:v>
                </c:pt>
                <c:pt idx="18">
                  <c:v>28</c:v>
                </c:pt>
                <c:pt idx="19">
                  <c:v>31</c:v>
                </c:pt>
                <c:pt idx="20">
                  <c:v>31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4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43</c:v>
                </c:pt>
                <c:pt idx="28">
                  <c:v>43</c:v>
                </c:pt>
                <c:pt idx="29">
                  <c:v>46</c:v>
                </c:pt>
                <c:pt idx="30">
                  <c:v>46</c:v>
                </c:pt>
                <c:pt idx="31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B-478F-B84A-B42D98C9A9EB}"/>
            </c:ext>
          </c:extLst>
        </c:ser>
        <c:ser>
          <c:idx val="1"/>
          <c:order val="1"/>
          <c:tx>
            <c:v>Vp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'Graphical Data'!$E$6:$E$57</c:f>
              <c:numCache>
                <c:formatCode>0</c:formatCode>
                <c:ptCount val="52"/>
                <c:pt idx="0">
                  <c:v>948.14975240216347</c:v>
                </c:pt>
                <c:pt idx="1">
                  <c:v>948.14975240216347</c:v>
                </c:pt>
                <c:pt idx="2">
                  <c:v>1342.4469072215052</c:v>
                </c:pt>
                <c:pt idx="3">
                  <c:v>1342.4469072215052</c:v>
                </c:pt>
                <c:pt idx="4">
                  <c:v>1372.2726242523572</c:v>
                </c:pt>
                <c:pt idx="5">
                  <c:v>1372.2726242523572</c:v>
                </c:pt>
                <c:pt idx="6">
                  <c:v>1717.147050492955</c:v>
                </c:pt>
                <c:pt idx="7">
                  <c:v>1717.147050492955</c:v>
                </c:pt>
                <c:pt idx="8">
                  <c:v>2068.3958963703067</c:v>
                </c:pt>
                <c:pt idx="9">
                  <c:v>2068.3958963703067</c:v>
                </c:pt>
                <c:pt idx="10">
                  <c:v>3323.2520389448973</c:v>
                </c:pt>
                <c:pt idx="11">
                  <c:v>3323.2520389448973</c:v>
                </c:pt>
                <c:pt idx="12">
                  <c:v>3805.4625925014093</c:v>
                </c:pt>
                <c:pt idx="13">
                  <c:v>3805.4625925014093</c:v>
                </c:pt>
                <c:pt idx="14">
                  <c:v>4308.9296769305811</c:v>
                </c:pt>
                <c:pt idx="15">
                  <c:v>4308.9296769305811</c:v>
                </c:pt>
                <c:pt idx="16">
                  <c:v>4728.8735649165683</c:v>
                </c:pt>
                <c:pt idx="17">
                  <c:v>4728.8735649165683</c:v>
                </c:pt>
                <c:pt idx="18">
                  <c:v>5070.4616770272905</c:v>
                </c:pt>
                <c:pt idx="19">
                  <c:v>5070.4616770272905</c:v>
                </c:pt>
                <c:pt idx="20">
                  <c:v>4536.505769183821</c:v>
                </c:pt>
                <c:pt idx="21">
                  <c:v>4536.505769183821</c:v>
                </c:pt>
                <c:pt idx="22">
                  <c:v>4693.3919458276714</c:v>
                </c:pt>
                <c:pt idx="23">
                  <c:v>4693.3919458276714</c:v>
                </c:pt>
                <c:pt idx="24">
                  <c:v>4817.3849957365228</c:v>
                </c:pt>
                <c:pt idx="25">
                  <c:v>4817.3849957365228</c:v>
                </c:pt>
                <c:pt idx="26">
                  <c:v>5573.4045783065385</c:v>
                </c:pt>
                <c:pt idx="27">
                  <c:v>5573.4045783065385</c:v>
                </c:pt>
                <c:pt idx="28">
                  <c:v>5215.4410202212057</c:v>
                </c:pt>
                <c:pt idx="29">
                  <c:v>5215.4410202212057</c:v>
                </c:pt>
                <c:pt idx="30">
                  <c:v>5285.9210327334931</c:v>
                </c:pt>
                <c:pt idx="31">
                  <c:v>5285.9210327334931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13</c:v>
                </c:pt>
                <c:pt idx="9">
                  <c:v>16</c:v>
                </c:pt>
                <c:pt idx="10">
                  <c:v>16</c:v>
                </c:pt>
                <c:pt idx="11">
                  <c:v>19</c:v>
                </c:pt>
                <c:pt idx="12">
                  <c:v>19</c:v>
                </c:pt>
                <c:pt idx="13">
                  <c:v>22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28</c:v>
                </c:pt>
                <c:pt idx="18">
                  <c:v>28</c:v>
                </c:pt>
                <c:pt idx="19">
                  <c:v>31</c:v>
                </c:pt>
                <c:pt idx="20">
                  <c:v>31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4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43</c:v>
                </c:pt>
                <c:pt idx="28">
                  <c:v>43</c:v>
                </c:pt>
                <c:pt idx="29">
                  <c:v>46</c:v>
                </c:pt>
                <c:pt idx="30">
                  <c:v>46</c:v>
                </c:pt>
                <c:pt idx="31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B-478F-B84A-B42D98C9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48384"/>
        <c:axId val="435602880"/>
      </c:scatterChart>
      <c:valAx>
        <c:axId val="2504483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Velocity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(ft/sec)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602880"/>
        <c:crosses val="autoZero"/>
        <c:crossBetween val="midCat"/>
        <c:majorUnit val="2000"/>
      </c:valAx>
      <c:valAx>
        <c:axId val="435602880"/>
        <c:scaling>
          <c:orientation val="maxMin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Depth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448384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595361586627618"/>
          <c:y val="0.16063048265735488"/>
          <c:w val="0.15288830363781319"/>
          <c:h val="6.564924942436346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278184</xdr:colOff>
      <xdr:row>44</xdr:row>
      <xdr:rowOff>28363</xdr:rowOff>
    </xdr:from>
    <xdr:to>
      <xdr:col>10</xdr:col>
      <xdr:colOff>175200</xdr:colOff>
      <xdr:row>46</xdr:row>
      <xdr:rowOff>60098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EC051E-2FB8-4379-AB5E-C0E1FD3AD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97609" y="7124488"/>
          <a:ext cx="1640091" cy="33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absoluteAnchor>
    <xdr:pos x="733424" y="123824"/>
    <xdr:ext cx="5429251" cy="63722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99F39-1805-4DD2-95C7-D0178C4F68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52FC-7F89-4AEC-AFE8-6AEBCD6E553F}">
  <dimension ref="A1:AO53"/>
  <sheetViews>
    <sheetView tabSelected="1" zoomScaleNormal="100" workbookViewId="0">
      <selection activeCell="Z33" sqref="Z33"/>
    </sheetView>
  </sheetViews>
  <sheetFormatPr defaultRowHeight="15" x14ac:dyDescent="0.25"/>
  <cols>
    <col min="1" max="1" width="11.5703125" customWidth="1"/>
    <col min="2" max="2" width="8.7109375" customWidth="1"/>
    <col min="3" max="3" width="0.85546875" customWidth="1"/>
    <col min="4" max="5" width="8.7109375" customWidth="1"/>
    <col min="6" max="6" width="0.85546875" customWidth="1"/>
    <col min="7" max="12" width="8.7109375" customWidth="1"/>
    <col min="13" max="13" width="0.85546875" customWidth="1"/>
    <col min="14" max="19" width="8.7109375" customWidth="1"/>
    <col min="20" max="20" width="16.5703125" customWidth="1"/>
    <col min="21" max="21" width="13.140625" customWidth="1"/>
    <col min="22" max="22" width="0.7109375" customWidth="1"/>
    <col min="23" max="23" width="10" customWidth="1"/>
    <col min="24" max="25" width="6.7109375" customWidth="1"/>
    <col min="26" max="26" width="10" bestFit="1" customWidth="1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8" x14ac:dyDescent="0.25">
      <c r="A2" s="4"/>
      <c r="W2" s="5"/>
    </row>
    <row r="3" spans="1:28" x14ac:dyDescent="0.25">
      <c r="A3" s="4"/>
      <c r="W3" s="5"/>
    </row>
    <row r="4" spans="1:28" ht="15" customHeight="1" thickBot="1" x14ac:dyDescent="0.3">
      <c r="A4" s="4"/>
      <c r="P4" s="6"/>
      <c r="Q4" s="181"/>
      <c r="R4" s="181"/>
      <c r="S4" s="181"/>
      <c r="T4" s="181"/>
      <c r="W4" s="5"/>
    </row>
    <row r="5" spans="1:28" x14ac:dyDescent="0.25">
      <c r="A5" s="4"/>
      <c r="P5" s="172" t="s">
        <v>14</v>
      </c>
      <c r="Q5" s="174" t="s">
        <v>15</v>
      </c>
      <c r="R5" s="174" t="s">
        <v>16</v>
      </c>
      <c r="S5" s="174" t="s">
        <v>17</v>
      </c>
      <c r="T5" s="176" t="s">
        <v>18</v>
      </c>
      <c r="U5" s="92" t="s">
        <v>34</v>
      </c>
      <c r="W5" s="5"/>
    </row>
    <row r="6" spans="1:28" x14ac:dyDescent="0.25">
      <c r="A6" s="4"/>
      <c r="P6" s="173"/>
      <c r="Q6" s="175"/>
      <c r="R6" s="175"/>
      <c r="S6" s="175"/>
      <c r="T6" s="177"/>
      <c r="U6" s="110" t="s">
        <v>35</v>
      </c>
      <c r="W6" s="5"/>
    </row>
    <row r="7" spans="1:28" x14ac:dyDescent="0.25">
      <c r="A7" s="4"/>
      <c r="P7" s="35">
        <v>4</v>
      </c>
      <c r="Q7" s="36">
        <v>948.14975240216347</v>
      </c>
      <c r="R7" s="36">
        <v>647.09503760400366</v>
      </c>
      <c r="S7" s="89">
        <f>P7-0</f>
        <v>4</v>
      </c>
      <c r="T7" s="109">
        <f>S7/R7</f>
        <v>6.181472222087786E-3</v>
      </c>
      <c r="U7" s="178">
        <v>100</v>
      </c>
      <c r="W7" s="5"/>
      <c r="Z7" s="29"/>
      <c r="AA7" s="29"/>
      <c r="AB7" s="29"/>
    </row>
    <row r="8" spans="1:28" x14ac:dyDescent="0.25">
      <c r="A8" s="4"/>
      <c r="P8" s="35">
        <v>7</v>
      </c>
      <c r="Q8" s="36">
        <v>1342.4469072215052</v>
      </c>
      <c r="R8" s="36">
        <v>870.28789219703174</v>
      </c>
      <c r="S8" s="89">
        <f>P8-P7</f>
        <v>3</v>
      </c>
      <c r="T8" s="109">
        <f>S8/R8</f>
        <v>3.4471351686009726E-3</v>
      </c>
      <c r="U8" s="179"/>
      <c r="W8" s="5"/>
      <c r="Z8" s="29"/>
      <c r="AA8" s="29"/>
      <c r="AB8" s="29"/>
    </row>
    <row r="9" spans="1:28" ht="12" customHeight="1" x14ac:dyDescent="0.25">
      <c r="A9" s="4"/>
      <c r="P9" s="35">
        <v>10</v>
      </c>
      <c r="Q9" s="36">
        <v>1372.2726242523572</v>
      </c>
      <c r="R9" s="36">
        <v>884.54489413547776</v>
      </c>
      <c r="S9" s="89">
        <f t="shared" ref="S9:S22" si="0">P9-P8</f>
        <v>3</v>
      </c>
      <c r="T9" s="109">
        <f t="shared" ref="T9:T22" si="1">S9/R9</f>
        <v>3.3915746050765367E-3</v>
      </c>
      <c r="U9" s="180"/>
      <c r="W9" s="5"/>
      <c r="Z9" s="29"/>
      <c r="AA9" s="29"/>
      <c r="AB9" s="29"/>
    </row>
    <row r="10" spans="1:28" ht="12" customHeight="1" x14ac:dyDescent="0.25">
      <c r="A10" s="4"/>
      <c r="P10" s="35">
        <v>13</v>
      </c>
      <c r="Q10" s="36">
        <v>1717.147050492955</v>
      </c>
      <c r="R10" s="36">
        <v>974.69090593311387</v>
      </c>
      <c r="S10" s="89">
        <f t="shared" si="0"/>
        <v>3</v>
      </c>
      <c r="T10" s="109">
        <f t="shared" si="1"/>
        <v>3.077898831043232E-3</v>
      </c>
      <c r="U10" s="100">
        <v>125</v>
      </c>
      <c r="W10" s="5"/>
      <c r="Z10" s="29"/>
      <c r="AA10" s="29"/>
      <c r="AB10" s="29"/>
    </row>
    <row r="11" spans="1:28" ht="12" customHeight="1" x14ac:dyDescent="0.25">
      <c r="A11" s="4"/>
      <c r="P11" s="35">
        <v>16</v>
      </c>
      <c r="Q11" s="36">
        <v>2068.3958963703067</v>
      </c>
      <c r="R11" s="36">
        <v>1061.9847741506185</v>
      </c>
      <c r="S11" s="89">
        <f t="shared" si="0"/>
        <v>3</v>
      </c>
      <c r="T11" s="109">
        <f t="shared" si="1"/>
        <v>2.8248992575241176E-3</v>
      </c>
      <c r="U11" s="178">
        <v>130</v>
      </c>
      <c r="V11" s="29"/>
      <c r="W11" s="5"/>
      <c r="Z11" s="29"/>
      <c r="AA11" s="29"/>
      <c r="AB11" s="29"/>
    </row>
    <row r="12" spans="1:28" ht="12" customHeight="1" x14ac:dyDescent="0.25">
      <c r="A12" s="4"/>
      <c r="P12" s="35">
        <v>19</v>
      </c>
      <c r="Q12" s="36">
        <v>3323.2520389448973</v>
      </c>
      <c r="R12" s="36">
        <v>927.13763835845589</v>
      </c>
      <c r="S12" s="89">
        <f t="shared" si="0"/>
        <v>3</v>
      </c>
      <c r="T12" s="109">
        <f t="shared" si="1"/>
        <v>3.2357655173094382E-3</v>
      </c>
      <c r="U12" s="179"/>
      <c r="V12" s="29"/>
      <c r="W12" s="5"/>
      <c r="Z12" s="29"/>
      <c r="AA12" s="29"/>
      <c r="AB12" s="29"/>
    </row>
    <row r="13" spans="1:28" ht="12" customHeight="1" x14ac:dyDescent="0.25">
      <c r="A13" s="4"/>
      <c r="P13" s="35">
        <v>22</v>
      </c>
      <c r="Q13" s="36">
        <v>3805.4625925014093</v>
      </c>
      <c r="R13" s="36">
        <v>1297.0862634649782</v>
      </c>
      <c r="S13" s="89">
        <f t="shared" si="0"/>
        <v>3</v>
      </c>
      <c r="T13" s="109">
        <f t="shared" si="1"/>
        <v>2.3128762400011346E-3</v>
      </c>
      <c r="U13" s="179"/>
      <c r="W13" s="5"/>
      <c r="Z13" s="29"/>
      <c r="AA13" s="29"/>
      <c r="AB13" s="29"/>
    </row>
    <row r="14" spans="1:28" ht="12" customHeight="1" x14ac:dyDescent="0.25">
      <c r="A14" s="4"/>
      <c r="P14" s="35">
        <v>25</v>
      </c>
      <c r="Q14" s="36">
        <v>4308.9296769305811</v>
      </c>
      <c r="R14" s="36">
        <v>1357.2336205728268</v>
      </c>
      <c r="S14" s="89">
        <f t="shared" si="0"/>
        <v>3</v>
      </c>
      <c r="T14" s="109">
        <f t="shared" si="1"/>
        <v>2.2103784893965682E-3</v>
      </c>
      <c r="U14" s="179"/>
      <c r="W14" s="5"/>
      <c r="Z14" s="29"/>
    </row>
    <row r="15" spans="1:28" ht="12" customHeight="1" x14ac:dyDescent="0.25">
      <c r="A15" s="4"/>
      <c r="P15" s="35">
        <v>28</v>
      </c>
      <c r="Q15" s="36">
        <v>4728.8735649165683</v>
      </c>
      <c r="R15" s="36">
        <v>1573.4203134596139</v>
      </c>
      <c r="S15" s="89">
        <f t="shared" si="0"/>
        <v>3</v>
      </c>
      <c r="T15" s="109">
        <f t="shared" si="1"/>
        <v>1.9066742524784387E-3</v>
      </c>
      <c r="U15" s="180"/>
      <c r="W15" s="5"/>
      <c r="Z15" s="29"/>
    </row>
    <row r="16" spans="1:28" ht="12" customHeight="1" x14ac:dyDescent="0.25">
      <c r="A16" s="4"/>
      <c r="P16" s="35">
        <v>31</v>
      </c>
      <c r="Q16" s="36">
        <v>5070.4616770272905</v>
      </c>
      <c r="R16" s="36">
        <v>2044.7039399286741</v>
      </c>
      <c r="S16" s="89">
        <f t="shared" si="0"/>
        <v>3</v>
      </c>
      <c r="T16" s="109">
        <f t="shared" si="1"/>
        <v>1.4672050762051399E-3</v>
      </c>
      <c r="U16" s="178">
        <v>165</v>
      </c>
      <c r="W16" s="5"/>
      <c r="Z16" s="29"/>
    </row>
    <row r="17" spans="1:41" ht="12" customHeight="1" x14ac:dyDescent="0.25">
      <c r="A17" s="4"/>
      <c r="P17" s="35">
        <v>34</v>
      </c>
      <c r="Q17" s="36">
        <v>4536.505769183821</v>
      </c>
      <c r="R17" s="36">
        <v>2112.8577551730787</v>
      </c>
      <c r="S17" s="89">
        <f t="shared" si="0"/>
        <v>3</v>
      </c>
      <c r="T17" s="109">
        <f t="shared" si="1"/>
        <v>1.4198778846587566E-3</v>
      </c>
      <c r="U17" s="179"/>
      <c r="W17" s="5"/>
      <c r="Z17" s="29"/>
    </row>
    <row r="18" spans="1:41" ht="12" customHeight="1" x14ac:dyDescent="0.25">
      <c r="A18" s="4"/>
      <c r="P18" s="35">
        <v>37</v>
      </c>
      <c r="Q18" s="36">
        <v>4693.3919458276714</v>
      </c>
      <c r="R18" s="36">
        <v>2165.9618332836035</v>
      </c>
      <c r="S18" s="89">
        <f t="shared" si="0"/>
        <v>3</v>
      </c>
      <c r="T18" s="109">
        <f t="shared" si="1"/>
        <v>1.3850659572574244E-3</v>
      </c>
      <c r="U18" s="179"/>
      <c r="V18" s="29"/>
      <c r="W18" s="30"/>
      <c r="Z18" s="29"/>
    </row>
    <row r="19" spans="1:41" ht="12" customHeight="1" x14ac:dyDescent="0.25">
      <c r="A19" s="4"/>
      <c r="P19" s="35">
        <v>40</v>
      </c>
      <c r="Q19" s="36">
        <v>4817.3849957365228</v>
      </c>
      <c r="R19" s="36">
        <v>2207.6651113808434</v>
      </c>
      <c r="S19" s="89">
        <f t="shared" si="0"/>
        <v>3</v>
      </c>
      <c r="T19" s="109">
        <f t="shared" si="1"/>
        <v>1.358901757578426E-3</v>
      </c>
      <c r="U19" s="179"/>
      <c r="V19" s="27"/>
      <c r="W19" s="31"/>
      <c r="Z19" s="29"/>
    </row>
    <row r="20" spans="1:41" ht="12" customHeight="1" x14ac:dyDescent="0.25">
      <c r="A20" s="4"/>
      <c r="P20" s="35">
        <v>43</v>
      </c>
      <c r="Q20" s="36">
        <v>5573.4045783065385</v>
      </c>
      <c r="R20" s="36">
        <v>2240.7102367665266</v>
      </c>
      <c r="S20" s="89">
        <f t="shared" si="0"/>
        <v>3</v>
      </c>
      <c r="T20" s="109">
        <f t="shared" si="1"/>
        <v>1.3388612015845351E-3</v>
      </c>
      <c r="U20" s="179"/>
      <c r="V20" s="28"/>
      <c r="W20" s="32"/>
      <c r="Z20" s="29"/>
    </row>
    <row r="21" spans="1:41" ht="12" customHeight="1" x14ac:dyDescent="0.25">
      <c r="A21" s="4"/>
      <c r="P21" s="35">
        <v>46</v>
      </c>
      <c r="Q21" s="36">
        <v>5215.4410202212057</v>
      </c>
      <c r="R21" s="36">
        <v>2267.1560892816942</v>
      </c>
      <c r="S21" s="89">
        <f t="shared" si="0"/>
        <v>3</v>
      </c>
      <c r="T21" s="109">
        <f t="shared" si="1"/>
        <v>1.3232436946811605E-3</v>
      </c>
      <c r="U21" s="179"/>
      <c r="V21" s="28"/>
      <c r="W21" s="32"/>
      <c r="Z21" s="29"/>
    </row>
    <row r="22" spans="1:41" ht="12" customHeight="1" x14ac:dyDescent="0.25">
      <c r="A22" s="4"/>
      <c r="P22" s="35">
        <v>49</v>
      </c>
      <c r="Q22" s="36">
        <v>5285.9210327334931</v>
      </c>
      <c r="R22" s="36">
        <v>2288.5327402819994</v>
      </c>
      <c r="S22" s="89">
        <f t="shared" si="0"/>
        <v>3</v>
      </c>
      <c r="T22" s="109">
        <f t="shared" si="1"/>
        <v>1.3108835837019014E-3</v>
      </c>
      <c r="U22" s="180"/>
      <c r="V22" s="26"/>
      <c r="W22" s="33"/>
      <c r="Z22" s="29"/>
    </row>
    <row r="23" spans="1:41" ht="12" customHeight="1" x14ac:dyDescent="0.25">
      <c r="A23" s="4"/>
      <c r="P23" s="106"/>
      <c r="Q23" s="103"/>
      <c r="R23" s="103"/>
      <c r="S23" s="104"/>
      <c r="T23" s="105"/>
      <c r="U23" s="108"/>
      <c r="V23" s="26"/>
      <c r="W23" s="33"/>
      <c r="Z23" s="29"/>
    </row>
    <row r="24" spans="1:41" ht="12" customHeight="1" x14ac:dyDescent="0.25">
      <c r="A24" s="4"/>
      <c r="P24" s="106"/>
      <c r="Q24" s="103"/>
      <c r="R24" s="103"/>
      <c r="S24" s="104"/>
      <c r="T24" s="105"/>
      <c r="U24" s="108"/>
      <c r="V24" s="26"/>
      <c r="W24" s="33"/>
      <c r="Z24" s="29"/>
    </row>
    <row r="25" spans="1:41" ht="12" customHeight="1" x14ac:dyDescent="0.25">
      <c r="A25" s="4"/>
      <c r="P25" s="106"/>
      <c r="Q25" s="103"/>
      <c r="R25" s="103"/>
      <c r="S25" s="104"/>
      <c r="T25" s="105"/>
      <c r="U25" s="108"/>
      <c r="V25" s="26"/>
      <c r="W25" s="33"/>
      <c r="Z25" s="29"/>
    </row>
    <row r="26" spans="1:41" ht="12" customHeight="1" x14ac:dyDescent="0.25">
      <c r="A26" s="4"/>
      <c r="P26" s="106"/>
      <c r="Q26" s="103"/>
      <c r="R26" s="103"/>
      <c r="S26" s="104"/>
      <c r="T26" s="105"/>
      <c r="U26" s="108"/>
      <c r="V26" s="26"/>
      <c r="W26" s="33"/>
      <c r="Z26" s="29"/>
    </row>
    <row r="27" spans="1:41" ht="12" customHeight="1" x14ac:dyDescent="0.25">
      <c r="A27" s="4"/>
      <c r="P27" s="106"/>
      <c r="Q27" s="103"/>
      <c r="R27" s="103"/>
      <c r="S27" s="104"/>
      <c r="T27" s="105"/>
      <c r="U27" s="108"/>
      <c r="V27" s="24"/>
      <c r="W27" s="25"/>
      <c r="Z27" s="29"/>
    </row>
    <row r="28" spans="1:41" ht="12" customHeight="1" x14ac:dyDescent="0.25">
      <c r="A28" s="4"/>
      <c r="P28" s="106"/>
      <c r="Q28" s="103"/>
      <c r="R28" s="103"/>
      <c r="S28" s="104"/>
      <c r="T28" s="105"/>
      <c r="U28" s="108"/>
      <c r="V28" s="24"/>
      <c r="W28" s="25"/>
      <c r="Z28" s="29"/>
    </row>
    <row r="29" spans="1:41" ht="12" customHeight="1" x14ac:dyDescent="0.25">
      <c r="A29" s="4"/>
      <c r="P29" s="101">
        <v>100</v>
      </c>
      <c r="Q29" s="107"/>
      <c r="R29" s="107">
        <v>2250</v>
      </c>
      <c r="S29" s="104">
        <v>51</v>
      </c>
      <c r="T29" s="105">
        <f>S29/R29</f>
        <v>2.2666666666666668E-2</v>
      </c>
      <c r="U29" s="108"/>
      <c r="V29" s="24"/>
      <c r="W29" s="25"/>
      <c r="Z29" s="29"/>
    </row>
    <row r="30" spans="1:41" ht="12" customHeight="1" x14ac:dyDescent="0.25">
      <c r="A30" s="4"/>
      <c r="C30" t="s">
        <v>6</v>
      </c>
      <c r="K30" t="s">
        <v>7</v>
      </c>
      <c r="P30" s="88"/>
      <c r="Q30" s="107"/>
      <c r="R30" s="107"/>
      <c r="S30" s="104"/>
      <c r="T30" s="105"/>
      <c r="U30" s="94"/>
      <c r="V30" s="24"/>
      <c r="W30" s="25"/>
    </row>
    <row r="31" spans="1:41" ht="12" customHeight="1" x14ac:dyDescent="0.25">
      <c r="A31" s="4"/>
      <c r="P31" s="90" t="s">
        <v>38</v>
      </c>
      <c r="U31" s="95"/>
      <c r="V31" s="24"/>
      <c r="W31" s="25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  <c r="AK31" s="111"/>
      <c r="AL31" s="111"/>
      <c r="AM31" s="111"/>
      <c r="AN31" s="111"/>
      <c r="AO31" s="111"/>
    </row>
    <row r="32" spans="1:41" ht="12" customHeight="1" x14ac:dyDescent="0.25">
      <c r="A32" s="4"/>
      <c r="P32" s="90" t="s">
        <v>36</v>
      </c>
      <c r="Q32" s="34"/>
      <c r="R32" s="102"/>
      <c r="S32" s="107"/>
      <c r="T32" s="107"/>
      <c r="U32" s="95"/>
      <c r="V32" s="24"/>
      <c r="W32" s="25"/>
      <c r="Y32" s="111"/>
      <c r="Z32" s="111"/>
      <c r="AA32" s="111"/>
      <c r="AB32" s="111"/>
      <c r="AC32" s="111"/>
      <c r="AD32" s="111"/>
      <c r="AE32" s="111"/>
      <c r="AF32" s="111"/>
      <c r="AG32" s="111"/>
      <c r="AH32" s="111"/>
      <c r="AI32" s="111"/>
      <c r="AJ32" s="111"/>
      <c r="AK32" s="111"/>
      <c r="AL32" s="111"/>
      <c r="AM32" s="111"/>
      <c r="AN32" s="111"/>
      <c r="AO32" s="111"/>
    </row>
    <row r="33" spans="1:41" ht="12" customHeight="1" x14ac:dyDescent="0.25">
      <c r="A33" s="4"/>
      <c r="P33" s="4"/>
      <c r="U33" s="93"/>
      <c r="V33" s="24"/>
      <c r="W33" s="2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spans="1:41" ht="12" customHeight="1" thickBot="1" x14ac:dyDescent="0.3">
      <c r="A34" s="4"/>
      <c r="P34" s="4"/>
      <c r="U34" s="93"/>
      <c r="V34" s="24"/>
      <c r="W34" s="2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spans="1:41" ht="18" customHeight="1" thickBot="1" x14ac:dyDescent="0.3">
      <c r="A35" s="45"/>
      <c r="I35" s="47"/>
      <c r="J35" s="34"/>
      <c r="K35" s="34"/>
      <c r="L35" s="34"/>
      <c r="M35" s="34"/>
      <c r="N35" s="34"/>
      <c r="P35" s="57"/>
      <c r="Q35" s="58"/>
      <c r="R35" s="59" t="s">
        <v>19</v>
      </c>
      <c r="S35" s="58">
        <f>SUM(S7:S22)</f>
        <v>49</v>
      </c>
      <c r="T35" s="91">
        <f>SUM(T7:T22)</f>
        <v>3.819271373918557E-2</v>
      </c>
      <c r="U35" s="93"/>
      <c r="V35" s="24"/>
      <c r="W35" s="20"/>
    </row>
    <row r="36" spans="1:41" ht="12" customHeight="1" x14ac:dyDescent="0.25">
      <c r="A36" s="46"/>
      <c r="I36" s="34"/>
      <c r="J36" s="34"/>
      <c r="K36" s="34"/>
      <c r="L36" s="34"/>
      <c r="M36" s="34"/>
      <c r="N36" s="34"/>
      <c r="P36" s="150" t="s">
        <v>20</v>
      </c>
      <c r="Q36" s="151"/>
      <c r="R36" s="151"/>
      <c r="S36" s="162">
        <f>S35/T35</f>
        <v>1282.9672260163645</v>
      </c>
      <c r="T36" s="162"/>
      <c r="U36" s="93"/>
      <c r="V36" s="24"/>
      <c r="W36" s="20"/>
    </row>
    <row r="37" spans="1:41" ht="12" customHeight="1" x14ac:dyDescent="0.25">
      <c r="A37" s="4"/>
      <c r="B37" s="48"/>
      <c r="C37" s="48"/>
      <c r="D37" s="48"/>
      <c r="E37" s="48"/>
      <c r="F37" s="48"/>
      <c r="G37" s="48"/>
      <c r="I37" s="34"/>
      <c r="J37" s="34"/>
      <c r="K37" s="34"/>
      <c r="L37" s="34"/>
      <c r="M37" s="34"/>
      <c r="N37" s="34"/>
      <c r="P37" s="152"/>
      <c r="Q37" s="153"/>
      <c r="R37" s="153"/>
      <c r="S37" s="163"/>
      <c r="T37" s="163"/>
      <c r="U37" s="96"/>
      <c r="V37" s="60"/>
      <c r="W37" s="61"/>
    </row>
    <row r="38" spans="1:41" ht="12" customHeight="1" thickBot="1" x14ac:dyDescent="0.3">
      <c r="A38" s="46"/>
      <c r="B38" s="48"/>
      <c r="C38" s="48"/>
      <c r="D38" s="48"/>
      <c r="E38" s="48"/>
      <c r="F38" s="48"/>
      <c r="G38" s="48"/>
      <c r="I38" s="34"/>
      <c r="P38" s="154"/>
      <c r="Q38" s="155"/>
      <c r="R38" s="155"/>
      <c r="S38" s="164"/>
      <c r="T38" s="164"/>
      <c r="U38" s="97"/>
      <c r="V38" s="62"/>
      <c r="W38" s="63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3"/>
    </row>
    <row r="39" spans="1:41" ht="12" customHeight="1" x14ac:dyDescent="0.25">
      <c r="A39" s="49"/>
      <c r="B39" s="48"/>
      <c r="C39" s="48"/>
      <c r="D39" s="48"/>
      <c r="E39" s="48"/>
      <c r="F39" s="48"/>
      <c r="G39" s="48"/>
      <c r="P39" s="150" t="s">
        <v>30</v>
      </c>
      <c r="Q39" s="151"/>
      <c r="R39" s="151"/>
      <c r="S39" s="162">
        <f>(S35+S29)/(T29+T35)</f>
        <v>1643.1320748441929</v>
      </c>
      <c r="T39" s="162"/>
      <c r="U39" s="97"/>
      <c r="V39" s="62"/>
      <c r="W39" s="63"/>
      <c r="Y39" s="112"/>
      <c r="Z39" s="112"/>
      <c r="AA39" s="112"/>
      <c r="AB39" s="112"/>
      <c r="AC39" s="112"/>
      <c r="AD39" s="112"/>
      <c r="AE39" s="112"/>
      <c r="AF39" s="112"/>
      <c r="AG39" s="112"/>
      <c r="AH39" s="112"/>
      <c r="AI39" s="112"/>
      <c r="AJ39" s="112"/>
      <c r="AK39" s="112"/>
      <c r="AL39" s="112"/>
      <c r="AM39" s="112"/>
      <c r="AN39" s="112"/>
      <c r="AO39" s="113"/>
    </row>
    <row r="40" spans="1:41" ht="12" customHeight="1" x14ac:dyDescent="0.25">
      <c r="A40" s="49"/>
      <c r="B40" s="48"/>
      <c r="C40" s="48"/>
      <c r="D40" s="48"/>
      <c r="E40" s="48"/>
      <c r="F40" s="48"/>
      <c r="G40" s="48"/>
      <c r="P40" s="152"/>
      <c r="Q40" s="153"/>
      <c r="R40" s="153"/>
      <c r="S40" s="163"/>
      <c r="T40" s="163"/>
      <c r="U40" s="98"/>
      <c r="V40" s="64"/>
      <c r="W40" s="65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</row>
    <row r="41" spans="1:41" ht="12" customHeight="1" thickBot="1" x14ac:dyDescent="0.3">
      <c r="A41" s="49"/>
      <c r="B41" s="48"/>
      <c r="C41" s="48"/>
      <c r="D41" s="48"/>
      <c r="E41" s="48"/>
      <c r="F41" s="48"/>
      <c r="G41" s="48"/>
      <c r="P41" s="154"/>
      <c r="Q41" s="155"/>
      <c r="R41" s="155"/>
      <c r="S41" s="164"/>
      <c r="T41" s="164"/>
      <c r="U41" s="99"/>
      <c r="V41" s="64"/>
      <c r="W41" s="65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</row>
    <row r="42" spans="1:41" ht="13.5" customHeight="1" thickBot="1" x14ac:dyDescent="0.3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65" t="s">
        <v>44</v>
      </c>
      <c r="Q42" s="165"/>
      <c r="R42" s="165"/>
      <c r="S42" s="165"/>
      <c r="T42" s="165"/>
      <c r="U42" s="6"/>
      <c r="V42" s="6"/>
      <c r="W42" s="7"/>
    </row>
    <row r="43" spans="1:41" ht="12" customHeight="1" thickBot="1" x14ac:dyDescent="0.3">
      <c r="W43" s="8"/>
    </row>
    <row r="44" spans="1:41" ht="12" customHeight="1" x14ac:dyDescent="0.25">
      <c r="A44" s="66" t="s">
        <v>31</v>
      </c>
      <c r="B44" s="67" t="s">
        <v>24</v>
      </c>
      <c r="C44" s="9"/>
      <c r="D44" s="68" t="s">
        <v>0</v>
      </c>
      <c r="E44" s="10"/>
      <c r="G44" s="1"/>
      <c r="H44" s="2"/>
      <c r="I44" s="2"/>
      <c r="J44" s="2"/>
      <c r="K44" s="2"/>
      <c r="L44" s="3"/>
      <c r="N44" s="166" t="s">
        <v>1</v>
      </c>
      <c r="O44" s="167"/>
      <c r="P44" s="167"/>
      <c r="Q44" s="167"/>
      <c r="R44" s="167"/>
      <c r="S44" s="167"/>
      <c r="T44" s="167"/>
      <c r="U44" s="168"/>
      <c r="V44" s="23"/>
      <c r="W44" s="114" t="s">
        <v>40</v>
      </c>
    </row>
    <row r="45" spans="1:41" ht="12" customHeight="1" x14ac:dyDescent="0.25">
      <c r="A45" s="119"/>
      <c r="B45" s="120"/>
      <c r="C45" s="9"/>
      <c r="D45" s="147" t="s">
        <v>37</v>
      </c>
      <c r="E45" s="148"/>
      <c r="G45" s="4"/>
      <c r="L45" s="5"/>
      <c r="N45" s="169"/>
      <c r="O45" s="170"/>
      <c r="P45" s="170"/>
      <c r="Q45" s="170"/>
      <c r="R45" s="170"/>
      <c r="S45" s="170"/>
      <c r="T45" s="170"/>
      <c r="U45" s="171"/>
      <c r="V45" s="53"/>
      <c r="W45" s="115"/>
    </row>
    <row r="46" spans="1:41" ht="12" customHeight="1" x14ac:dyDescent="0.25">
      <c r="A46" s="69" t="s">
        <v>32</v>
      </c>
      <c r="B46" s="70" t="s">
        <v>24</v>
      </c>
      <c r="C46" s="9"/>
      <c r="D46" s="147"/>
      <c r="E46" s="148"/>
      <c r="G46" s="4"/>
      <c r="L46" s="5"/>
      <c r="N46" s="156" t="s">
        <v>21</v>
      </c>
      <c r="O46" s="157"/>
      <c r="P46" s="157"/>
      <c r="Q46" s="157"/>
      <c r="R46" s="157"/>
      <c r="S46" s="157"/>
      <c r="T46" s="157"/>
      <c r="U46" s="158"/>
      <c r="V46" s="54"/>
      <c r="W46" s="115"/>
    </row>
    <row r="47" spans="1:41" ht="12" customHeight="1" x14ac:dyDescent="0.25">
      <c r="A47" s="119"/>
      <c r="B47" s="120"/>
      <c r="C47" s="9"/>
      <c r="D47" s="4"/>
      <c r="E47" s="5"/>
      <c r="G47" s="4"/>
      <c r="L47" s="5"/>
      <c r="N47" s="159"/>
      <c r="O47" s="160"/>
      <c r="P47" s="160"/>
      <c r="Q47" s="160"/>
      <c r="R47" s="160"/>
      <c r="S47" s="160"/>
      <c r="T47" s="160"/>
      <c r="U47" s="161"/>
      <c r="V47" s="54"/>
      <c r="W47" s="115"/>
    </row>
    <row r="48" spans="1:41" ht="12" customHeight="1" x14ac:dyDescent="0.25">
      <c r="A48" s="71" t="s">
        <v>33</v>
      </c>
      <c r="B48" s="70" t="s">
        <v>25</v>
      </c>
      <c r="C48" s="9"/>
      <c r="D48" s="72" t="s">
        <v>2</v>
      </c>
      <c r="E48" s="73" t="s">
        <v>3</v>
      </c>
      <c r="G48" s="130" t="s">
        <v>22</v>
      </c>
      <c r="H48" s="149"/>
      <c r="I48" s="149"/>
      <c r="J48" s="149"/>
      <c r="K48" s="149"/>
      <c r="L48" s="131"/>
      <c r="N48" s="144" t="s">
        <v>41</v>
      </c>
      <c r="O48" s="145"/>
      <c r="P48" s="145"/>
      <c r="Q48" s="145"/>
      <c r="R48" s="145"/>
      <c r="S48" s="145"/>
      <c r="T48" s="145"/>
      <c r="U48" s="146"/>
      <c r="V48" s="50"/>
      <c r="W48" s="116" t="s">
        <v>39</v>
      </c>
    </row>
    <row r="49" spans="1:23" ht="2.25" customHeight="1" x14ac:dyDescent="0.25">
      <c r="A49" s="119"/>
      <c r="B49" s="120"/>
      <c r="C49" s="9"/>
      <c r="D49" s="74"/>
      <c r="E49" s="75"/>
      <c r="G49" s="121"/>
      <c r="H49" s="122"/>
      <c r="I49" s="122"/>
      <c r="J49" s="122"/>
      <c r="K49" s="122"/>
      <c r="L49" s="123"/>
      <c r="N49" s="124"/>
      <c r="O49" s="125"/>
      <c r="P49" s="125"/>
      <c r="Q49" s="125"/>
      <c r="R49" s="125"/>
      <c r="S49" s="125"/>
      <c r="T49" s="125"/>
      <c r="U49" s="126"/>
      <c r="V49" s="50"/>
      <c r="W49" s="117"/>
    </row>
    <row r="50" spans="1:23" ht="5.25" customHeight="1" x14ac:dyDescent="0.25">
      <c r="A50" s="69"/>
      <c r="B50" s="70"/>
      <c r="C50" s="9"/>
      <c r="D50" s="72"/>
      <c r="E50" s="76"/>
      <c r="G50" s="12"/>
      <c r="H50" s="13"/>
      <c r="J50" s="14"/>
      <c r="K50" s="14"/>
      <c r="L50" s="15"/>
      <c r="N50" s="124" t="s">
        <v>42</v>
      </c>
      <c r="O50" s="125"/>
      <c r="P50" s="125"/>
      <c r="Q50" s="125"/>
      <c r="R50" s="125"/>
      <c r="S50" s="125"/>
      <c r="T50" s="125"/>
      <c r="U50" s="126"/>
      <c r="V50" s="51"/>
      <c r="W50" s="117"/>
    </row>
    <row r="51" spans="1:23" ht="12" customHeight="1" x14ac:dyDescent="0.25">
      <c r="A51" s="69" t="s">
        <v>4</v>
      </c>
      <c r="B51" s="77"/>
      <c r="C51" s="9"/>
      <c r="D51" s="74" t="s">
        <v>5</v>
      </c>
      <c r="E51" s="78"/>
      <c r="G51" s="11"/>
      <c r="H51" s="9"/>
      <c r="I51" s="9"/>
      <c r="J51" s="9"/>
      <c r="K51" s="9"/>
      <c r="L51" s="16"/>
      <c r="N51" s="127"/>
      <c r="O51" s="128"/>
      <c r="P51" s="128"/>
      <c r="Q51" s="128"/>
      <c r="R51" s="128"/>
      <c r="S51" s="128"/>
      <c r="T51" s="128"/>
      <c r="U51" s="129"/>
      <c r="V51" s="51"/>
      <c r="W51" s="117"/>
    </row>
    <row r="52" spans="1:23" ht="12" customHeight="1" x14ac:dyDescent="0.25">
      <c r="A52" s="130"/>
      <c r="B52" s="131"/>
      <c r="C52" s="9"/>
      <c r="D52" s="134">
        <v>45547</v>
      </c>
      <c r="E52" s="135"/>
      <c r="G52" s="74" t="s">
        <v>26</v>
      </c>
      <c r="H52" s="79"/>
      <c r="I52" s="79"/>
      <c r="J52" s="79"/>
      <c r="K52" s="79"/>
      <c r="L52" s="80" t="s">
        <v>27</v>
      </c>
      <c r="N52" s="138" t="s">
        <v>43</v>
      </c>
      <c r="O52" s="139"/>
      <c r="P52" s="139"/>
      <c r="Q52" s="139"/>
      <c r="R52" s="139"/>
      <c r="S52" s="139"/>
      <c r="T52" s="139"/>
      <c r="U52" s="140"/>
      <c r="V52" s="19"/>
      <c r="W52" s="117"/>
    </row>
    <row r="53" spans="1:23" ht="12" customHeight="1" thickBot="1" x14ac:dyDescent="0.3">
      <c r="A53" s="132"/>
      <c r="B53" s="133"/>
      <c r="C53" s="17"/>
      <c r="D53" s="136"/>
      <c r="E53" s="137"/>
      <c r="F53" s="18"/>
      <c r="G53" s="81" t="s">
        <v>28</v>
      </c>
      <c r="H53" s="81"/>
      <c r="I53" s="81"/>
      <c r="J53" s="81"/>
      <c r="K53" s="81"/>
      <c r="L53" s="82" t="s">
        <v>29</v>
      </c>
      <c r="M53" s="18"/>
      <c r="N53" s="141"/>
      <c r="O53" s="142"/>
      <c r="P53" s="142"/>
      <c r="Q53" s="142"/>
      <c r="R53" s="142"/>
      <c r="S53" s="142"/>
      <c r="T53" s="142"/>
      <c r="U53" s="143"/>
      <c r="V53" s="19"/>
      <c r="W53" s="118"/>
    </row>
  </sheetData>
  <mergeCells count="32">
    <mergeCell ref="U7:U9"/>
    <mergeCell ref="U11:U15"/>
    <mergeCell ref="U16:U22"/>
    <mergeCell ref="Q4:R4"/>
    <mergeCell ref="S4:T4"/>
    <mergeCell ref="P5:P6"/>
    <mergeCell ref="Q5:Q6"/>
    <mergeCell ref="R5:R6"/>
    <mergeCell ref="S5:S6"/>
    <mergeCell ref="T5:T6"/>
    <mergeCell ref="N46:U47"/>
    <mergeCell ref="S39:T41"/>
    <mergeCell ref="P39:R41"/>
    <mergeCell ref="P42:T42"/>
    <mergeCell ref="S36:T38"/>
    <mergeCell ref="N44:U45"/>
    <mergeCell ref="Y31:AO32"/>
    <mergeCell ref="Y38:AO39"/>
    <mergeCell ref="W44:W47"/>
    <mergeCell ref="W48:W53"/>
    <mergeCell ref="A49:B49"/>
    <mergeCell ref="G49:L49"/>
    <mergeCell ref="N50:U51"/>
    <mergeCell ref="A52:B53"/>
    <mergeCell ref="D52:E53"/>
    <mergeCell ref="N52:U53"/>
    <mergeCell ref="N48:U49"/>
    <mergeCell ref="A45:B45"/>
    <mergeCell ref="D45:E46"/>
    <mergeCell ref="A47:B47"/>
    <mergeCell ref="G48:L48"/>
    <mergeCell ref="P36:R38"/>
  </mergeCells>
  <pageMargins left="0.5" right="0.5" top="0.75" bottom="0.75" header="0.3" footer="0.3"/>
  <pageSetup scale="68" orientation="landscape" r:id="rId1"/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74D7-E818-41DE-BB8A-40203F45AF5C}">
  <dimension ref="A1:L57"/>
  <sheetViews>
    <sheetView workbookViewId="0">
      <selection activeCell="L43" sqref="L43"/>
    </sheetView>
  </sheetViews>
  <sheetFormatPr defaultRowHeight="15" x14ac:dyDescent="0.25"/>
  <sheetData>
    <row r="1" spans="1:12" x14ac:dyDescent="0.25">
      <c r="A1" s="83"/>
      <c r="B1" s="182" t="s">
        <v>13</v>
      </c>
      <c r="C1" s="183"/>
    </row>
    <row r="2" spans="1:12" x14ac:dyDescent="0.25">
      <c r="A2" s="41" t="s">
        <v>8</v>
      </c>
      <c r="B2" s="42" t="s">
        <v>9</v>
      </c>
      <c r="C2" s="42" t="s">
        <v>12</v>
      </c>
    </row>
    <row r="3" spans="1:12" x14ac:dyDescent="0.25">
      <c r="A3" s="43" t="s">
        <v>11</v>
      </c>
      <c r="B3" s="44" t="s">
        <v>10</v>
      </c>
      <c r="C3" s="44" t="s">
        <v>10</v>
      </c>
    </row>
    <row r="4" spans="1:12" x14ac:dyDescent="0.25">
      <c r="A4" s="43"/>
      <c r="B4" s="44"/>
      <c r="C4" s="44"/>
    </row>
    <row r="5" spans="1:12" x14ac:dyDescent="0.25">
      <c r="A5" s="43"/>
      <c r="B5" s="44"/>
      <c r="C5" s="44"/>
      <c r="J5" t="s">
        <v>23</v>
      </c>
      <c r="K5" t="s">
        <v>9</v>
      </c>
      <c r="L5" t="s">
        <v>12</v>
      </c>
    </row>
    <row r="6" spans="1:12" x14ac:dyDescent="0.25">
      <c r="A6" s="35">
        <v>1.5</v>
      </c>
      <c r="B6" s="36">
        <f>K6</f>
        <v>948.14975240216347</v>
      </c>
      <c r="C6" s="36">
        <f>L6</f>
        <v>647.09503760400366</v>
      </c>
      <c r="D6">
        <v>0</v>
      </c>
      <c r="E6" s="86">
        <f>B6</f>
        <v>948.14975240216347</v>
      </c>
      <c r="F6" s="86">
        <f>C6</f>
        <v>647.09503760400366</v>
      </c>
      <c r="J6" s="35">
        <v>4</v>
      </c>
      <c r="K6" s="36">
        <v>948.14975240216347</v>
      </c>
      <c r="L6" s="36">
        <v>647.09503760400366</v>
      </c>
    </row>
    <row r="7" spans="1:12" x14ac:dyDescent="0.25">
      <c r="A7" s="35"/>
      <c r="B7" s="36">
        <f>B6</f>
        <v>948.14975240216347</v>
      </c>
      <c r="C7" s="36">
        <f>C6</f>
        <v>647.09503760400366</v>
      </c>
      <c r="D7">
        <f>D8</f>
        <v>4</v>
      </c>
      <c r="E7" s="86">
        <f t="shared" ref="E7:F34" si="0">B7</f>
        <v>948.14975240216347</v>
      </c>
      <c r="F7" s="86">
        <f t="shared" si="0"/>
        <v>647.09503760400366</v>
      </c>
      <c r="J7" s="35">
        <v>7</v>
      </c>
      <c r="K7" s="36">
        <v>1342.4469072215052</v>
      </c>
      <c r="L7" s="36">
        <v>870.28789219703174</v>
      </c>
    </row>
    <row r="8" spans="1:12" x14ac:dyDescent="0.25">
      <c r="A8" s="35">
        <v>4.5</v>
      </c>
      <c r="B8" s="36">
        <f>K7</f>
        <v>1342.4469072215052</v>
      </c>
      <c r="C8" s="36">
        <f>L7</f>
        <v>870.28789219703174</v>
      </c>
      <c r="D8">
        <v>4</v>
      </c>
      <c r="E8" s="86">
        <f t="shared" si="0"/>
        <v>1342.4469072215052</v>
      </c>
      <c r="F8" s="86">
        <f t="shared" si="0"/>
        <v>870.28789219703174</v>
      </c>
      <c r="J8" s="35">
        <v>10</v>
      </c>
      <c r="K8" s="36">
        <v>1372.2726242523572</v>
      </c>
      <c r="L8" s="36">
        <v>884.54489413547776</v>
      </c>
    </row>
    <row r="9" spans="1:12" x14ac:dyDescent="0.25">
      <c r="A9" s="35"/>
      <c r="B9" s="36">
        <f>B8</f>
        <v>1342.4469072215052</v>
      </c>
      <c r="C9" s="36">
        <f>C8</f>
        <v>870.28789219703174</v>
      </c>
      <c r="D9">
        <f>D10</f>
        <v>7</v>
      </c>
      <c r="E9" s="86">
        <f t="shared" si="0"/>
        <v>1342.4469072215052</v>
      </c>
      <c r="F9" s="86">
        <f t="shared" si="0"/>
        <v>870.28789219703174</v>
      </c>
      <c r="J9" s="35">
        <v>13</v>
      </c>
      <c r="K9" s="36">
        <v>1717.147050492955</v>
      </c>
      <c r="L9" s="36">
        <v>974.69090593311387</v>
      </c>
    </row>
    <row r="10" spans="1:12" x14ac:dyDescent="0.25">
      <c r="A10" s="35">
        <v>7.5</v>
      </c>
      <c r="B10" s="36">
        <f>K8</f>
        <v>1372.2726242523572</v>
      </c>
      <c r="C10" s="36">
        <f>L8</f>
        <v>884.54489413547776</v>
      </c>
      <c r="D10">
        <f>D8+3</f>
        <v>7</v>
      </c>
      <c r="E10" s="86">
        <f t="shared" si="0"/>
        <v>1372.2726242523572</v>
      </c>
      <c r="F10" s="86">
        <f t="shared" si="0"/>
        <v>884.54489413547776</v>
      </c>
      <c r="J10" s="35">
        <v>16</v>
      </c>
      <c r="K10" s="36">
        <v>2068.3958963703067</v>
      </c>
      <c r="L10" s="36">
        <v>1061.9847741506185</v>
      </c>
    </row>
    <row r="11" spans="1:12" x14ac:dyDescent="0.25">
      <c r="A11" s="35"/>
      <c r="B11" s="36">
        <f>B10</f>
        <v>1372.2726242523572</v>
      </c>
      <c r="C11" s="36">
        <f>C10</f>
        <v>884.54489413547776</v>
      </c>
      <c r="D11">
        <f>D12</f>
        <v>10</v>
      </c>
      <c r="E11" s="86">
        <f t="shared" si="0"/>
        <v>1372.2726242523572</v>
      </c>
      <c r="F11" s="86">
        <f t="shared" si="0"/>
        <v>884.54489413547776</v>
      </c>
      <c r="J11" s="35">
        <v>19</v>
      </c>
      <c r="K11" s="36">
        <v>3323.2520389448973</v>
      </c>
      <c r="L11" s="36">
        <v>927.13763835845589</v>
      </c>
    </row>
    <row r="12" spans="1:12" x14ac:dyDescent="0.25">
      <c r="A12" s="35">
        <v>10.5</v>
      </c>
      <c r="B12" s="36">
        <f>K9</f>
        <v>1717.147050492955</v>
      </c>
      <c r="C12" s="36">
        <f>L9</f>
        <v>974.69090593311387</v>
      </c>
      <c r="D12">
        <f t="shared" ref="D12" si="1">D10+3</f>
        <v>10</v>
      </c>
      <c r="E12" s="86">
        <f t="shared" si="0"/>
        <v>1717.147050492955</v>
      </c>
      <c r="F12" s="86">
        <f t="shared" si="0"/>
        <v>974.69090593311387</v>
      </c>
      <c r="J12" s="35">
        <v>22</v>
      </c>
      <c r="K12" s="36">
        <v>3805.4625925014093</v>
      </c>
      <c r="L12" s="36">
        <v>1297.0862634649782</v>
      </c>
    </row>
    <row r="13" spans="1:12" x14ac:dyDescent="0.25">
      <c r="A13" s="35"/>
      <c r="B13" s="36">
        <f>B12</f>
        <v>1717.147050492955</v>
      </c>
      <c r="C13" s="36">
        <f>C12</f>
        <v>974.69090593311387</v>
      </c>
      <c r="D13">
        <f>D14</f>
        <v>13</v>
      </c>
      <c r="E13" s="86">
        <f t="shared" si="0"/>
        <v>1717.147050492955</v>
      </c>
      <c r="F13" s="86">
        <f t="shared" si="0"/>
        <v>974.69090593311387</v>
      </c>
      <c r="J13" s="35">
        <v>25</v>
      </c>
      <c r="K13" s="36">
        <v>4308.9296769305811</v>
      </c>
      <c r="L13" s="36">
        <v>1357.2336205728268</v>
      </c>
    </row>
    <row r="14" spans="1:12" x14ac:dyDescent="0.25">
      <c r="A14" s="35">
        <v>13.5</v>
      </c>
      <c r="B14" s="37">
        <f>K10</f>
        <v>2068.3958963703067</v>
      </c>
      <c r="C14" s="37">
        <f>L10</f>
        <v>1061.9847741506185</v>
      </c>
      <c r="D14">
        <f>D12+3</f>
        <v>13</v>
      </c>
      <c r="E14" s="86">
        <f t="shared" si="0"/>
        <v>2068.3958963703067</v>
      </c>
      <c r="F14" s="86">
        <f t="shared" si="0"/>
        <v>1061.9847741506185</v>
      </c>
      <c r="J14" s="35">
        <v>28</v>
      </c>
      <c r="K14" s="36">
        <v>4728.8735649165683</v>
      </c>
      <c r="L14" s="36">
        <v>1573.4203134596139</v>
      </c>
    </row>
    <row r="15" spans="1:12" x14ac:dyDescent="0.25">
      <c r="A15" s="35"/>
      <c r="B15" s="37">
        <f>B14</f>
        <v>2068.3958963703067</v>
      </c>
      <c r="C15" s="37">
        <f>C14</f>
        <v>1061.9847741506185</v>
      </c>
      <c r="D15">
        <f>D16</f>
        <v>16</v>
      </c>
      <c r="E15" s="86">
        <f t="shared" si="0"/>
        <v>2068.3958963703067</v>
      </c>
      <c r="F15" s="86">
        <f t="shared" si="0"/>
        <v>1061.9847741506185</v>
      </c>
      <c r="J15" s="35">
        <v>31</v>
      </c>
      <c r="K15" s="36">
        <v>5070.4616770272905</v>
      </c>
      <c r="L15" s="36">
        <v>2044.7039399286741</v>
      </c>
    </row>
    <row r="16" spans="1:12" x14ac:dyDescent="0.25">
      <c r="A16" s="35">
        <v>16.5</v>
      </c>
      <c r="B16" s="37">
        <f>K11</f>
        <v>3323.2520389448973</v>
      </c>
      <c r="C16" s="37">
        <f>L11</f>
        <v>927.13763835845589</v>
      </c>
      <c r="D16">
        <f>D14+3</f>
        <v>16</v>
      </c>
      <c r="E16" s="86">
        <f t="shared" si="0"/>
        <v>3323.2520389448973</v>
      </c>
      <c r="F16" s="86">
        <f t="shared" si="0"/>
        <v>927.13763835845589</v>
      </c>
      <c r="J16" s="35">
        <v>34</v>
      </c>
      <c r="K16" s="36">
        <v>4536.505769183821</v>
      </c>
      <c r="L16" s="36">
        <v>2112.8577551730787</v>
      </c>
    </row>
    <row r="17" spans="1:12" x14ac:dyDescent="0.25">
      <c r="A17" s="35"/>
      <c r="B17" s="37">
        <f>B16</f>
        <v>3323.2520389448973</v>
      </c>
      <c r="C17" s="37">
        <f>C16</f>
        <v>927.13763835845589</v>
      </c>
      <c r="D17">
        <f>D18</f>
        <v>19</v>
      </c>
      <c r="E17" s="86">
        <f t="shared" si="0"/>
        <v>3323.2520389448973</v>
      </c>
      <c r="F17" s="86">
        <f t="shared" si="0"/>
        <v>927.13763835845589</v>
      </c>
      <c r="J17" s="35">
        <v>37</v>
      </c>
      <c r="K17" s="36">
        <v>4693.3919458276714</v>
      </c>
      <c r="L17" s="36">
        <v>2165.9618332836035</v>
      </c>
    </row>
    <row r="18" spans="1:12" x14ac:dyDescent="0.25">
      <c r="A18" s="35">
        <v>19.5</v>
      </c>
      <c r="B18" s="36">
        <f>K12</f>
        <v>3805.4625925014093</v>
      </c>
      <c r="C18" s="36">
        <f>L12</f>
        <v>1297.0862634649782</v>
      </c>
      <c r="D18">
        <f>D16+3</f>
        <v>19</v>
      </c>
      <c r="E18" s="86">
        <f t="shared" si="0"/>
        <v>3805.4625925014093</v>
      </c>
      <c r="F18" s="86">
        <f t="shared" si="0"/>
        <v>1297.0862634649782</v>
      </c>
      <c r="J18" s="35">
        <v>40</v>
      </c>
      <c r="K18" s="36">
        <v>4817.3849957365228</v>
      </c>
      <c r="L18" s="36">
        <v>2207.6651113808434</v>
      </c>
    </row>
    <row r="19" spans="1:12" x14ac:dyDescent="0.25">
      <c r="A19" s="35"/>
      <c r="B19" s="36">
        <f>B18</f>
        <v>3805.4625925014093</v>
      </c>
      <c r="C19" s="36">
        <f>C18</f>
        <v>1297.0862634649782</v>
      </c>
      <c r="D19">
        <f>D20</f>
        <v>22</v>
      </c>
      <c r="E19" s="86">
        <f t="shared" si="0"/>
        <v>3805.4625925014093</v>
      </c>
      <c r="F19" s="86">
        <f t="shared" si="0"/>
        <v>1297.0862634649782</v>
      </c>
      <c r="J19" s="35">
        <v>43</v>
      </c>
      <c r="K19" s="36">
        <v>5573.4045783065385</v>
      </c>
      <c r="L19" s="36">
        <v>2240.7102367665266</v>
      </c>
    </row>
    <row r="20" spans="1:12" x14ac:dyDescent="0.25">
      <c r="A20" s="35">
        <v>22.5</v>
      </c>
      <c r="B20" s="36">
        <f>K13</f>
        <v>4308.9296769305811</v>
      </c>
      <c r="C20" s="36">
        <f>L13</f>
        <v>1357.2336205728268</v>
      </c>
      <c r="D20">
        <f>D18+3</f>
        <v>22</v>
      </c>
      <c r="E20" s="86">
        <f t="shared" si="0"/>
        <v>4308.9296769305811</v>
      </c>
      <c r="F20" s="86">
        <f t="shared" si="0"/>
        <v>1357.2336205728268</v>
      </c>
      <c r="J20" s="35">
        <v>46</v>
      </c>
      <c r="K20" s="36">
        <v>5215.4410202212057</v>
      </c>
      <c r="L20" s="36">
        <v>2267.1560892816942</v>
      </c>
    </row>
    <row r="21" spans="1:12" x14ac:dyDescent="0.25">
      <c r="A21" s="35"/>
      <c r="B21" s="36">
        <f>B20</f>
        <v>4308.9296769305811</v>
      </c>
      <c r="C21" s="36">
        <f>C20</f>
        <v>1357.2336205728268</v>
      </c>
      <c r="D21">
        <f>D22</f>
        <v>25</v>
      </c>
      <c r="E21" s="86">
        <f t="shared" si="0"/>
        <v>4308.9296769305811</v>
      </c>
      <c r="F21" s="86">
        <f t="shared" si="0"/>
        <v>1357.2336205728268</v>
      </c>
      <c r="J21" s="35">
        <v>49</v>
      </c>
      <c r="K21" s="36">
        <v>5285.9210327334931</v>
      </c>
      <c r="L21" s="36">
        <v>2288.5327402819994</v>
      </c>
    </row>
    <row r="22" spans="1:12" x14ac:dyDescent="0.25">
      <c r="A22" s="35">
        <v>25.5</v>
      </c>
      <c r="B22" s="36">
        <f>K14</f>
        <v>4728.8735649165683</v>
      </c>
      <c r="C22" s="36">
        <f>L14</f>
        <v>1573.4203134596139</v>
      </c>
      <c r="D22">
        <f>D20+3</f>
        <v>25</v>
      </c>
      <c r="E22" s="86">
        <f t="shared" si="0"/>
        <v>4728.8735649165683</v>
      </c>
      <c r="F22" s="86">
        <f t="shared" si="0"/>
        <v>1573.4203134596139</v>
      </c>
      <c r="J22" s="35"/>
      <c r="K22" s="36"/>
      <c r="L22" s="36"/>
    </row>
    <row r="23" spans="1:12" x14ac:dyDescent="0.25">
      <c r="A23" s="35"/>
      <c r="B23" s="36">
        <f>B22</f>
        <v>4728.8735649165683</v>
      </c>
      <c r="C23" s="36">
        <f>C22</f>
        <v>1573.4203134596139</v>
      </c>
      <c r="D23">
        <f>D24</f>
        <v>28</v>
      </c>
      <c r="E23" s="86">
        <f t="shared" si="0"/>
        <v>4728.8735649165683</v>
      </c>
      <c r="F23" s="86">
        <f t="shared" si="0"/>
        <v>1573.4203134596139</v>
      </c>
      <c r="J23" s="35"/>
      <c r="K23" s="36"/>
      <c r="L23" s="36"/>
    </row>
    <row r="24" spans="1:12" x14ac:dyDescent="0.25">
      <c r="A24" s="35">
        <v>28.5</v>
      </c>
      <c r="B24" s="36">
        <f>K15</f>
        <v>5070.4616770272905</v>
      </c>
      <c r="C24" s="36">
        <f>L15</f>
        <v>2044.7039399286741</v>
      </c>
      <c r="D24">
        <f>D22+3</f>
        <v>28</v>
      </c>
      <c r="E24" s="86">
        <f t="shared" si="0"/>
        <v>5070.4616770272905</v>
      </c>
      <c r="F24" s="86">
        <f t="shared" si="0"/>
        <v>2044.7039399286741</v>
      </c>
      <c r="J24" s="35"/>
      <c r="K24" s="36"/>
      <c r="L24" s="36"/>
    </row>
    <row r="25" spans="1:12" x14ac:dyDescent="0.25">
      <c r="A25" s="35"/>
      <c r="B25" s="36">
        <f>B24</f>
        <v>5070.4616770272905</v>
      </c>
      <c r="C25" s="36">
        <f>C24</f>
        <v>2044.7039399286741</v>
      </c>
      <c r="D25">
        <f>D26</f>
        <v>31</v>
      </c>
      <c r="E25" s="86">
        <f t="shared" si="0"/>
        <v>5070.4616770272905</v>
      </c>
      <c r="F25" s="86">
        <f t="shared" si="0"/>
        <v>2044.7039399286741</v>
      </c>
      <c r="J25" s="35"/>
      <c r="K25" s="36"/>
      <c r="L25" s="36"/>
    </row>
    <row r="26" spans="1:12" x14ac:dyDescent="0.25">
      <c r="A26" s="35">
        <v>31.5</v>
      </c>
      <c r="B26" s="36">
        <f>K16</f>
        <v>4536.505769183821</v>
      </c>
      <c r="C26" s="36">
        <f>L16</f>
        <v>2112.8577551730787</v>
      </c>
      <c r="D26">
        <f>D24+3</f>
        <v>31</v>
      </c>
      <c r="E26" s="86">
        <f t="shared" si="0"/>
        <v>4536.505769183821</v>
      </c>
      <c r="F26" s="86">
        <f t="shared" si="0"/>
        <v>2112.8577551730787</v>
      </c>
      <c r="J26" s="35"/>
      <c r="K26" s="36"/>
      <c r="L26" s="36"/>
    </row>
    <row r="27" spans="1:12" x14ac:dyDescent="0.25">
      <c r="A27" s="35"/>
      <c r="B27" s="36">
        <f>B26</f>
        <v>4536.505769183821</v>
      </c>
      <c r="C27" s="36">
        <f>C26</f>
        <v>2112.8577551730787</v>
      </c>
      <c r="D27">
        <f>D28</f>
        <v>34</v>
      </c>
      <c r="E27" s="86">
        <f t="shared" si="0"/>
        <v>4536.505769183821</v>
      </c>
      <c r="F27" s="86">
        <f t="shared" si="0"/>
        <v>2112.8577551730787</v>
      </c>
      <c r="J27" s="35"/>
      <c r="K27" s="36"/>
      <c r="L27" s="36"/>
    </row>
    <row r="28" spans="1:12" x14ac:dyDescent="0.25">
      <c r="A28" s="35">
        <v>34.5</v>
      </c>
      <c r="B28" s="36">
        <f>K17</f>
        <v>4693.3919458276714</v>
      </c>
      <c r="C28" s="36">
        <f>L17</f>
        <v>2165.9618332836035</v>
      </c>
      <c r="D28">
        <f>D26+3</f>
        <v>34</v>
      </c>
      <c r="E28" s="86">
        <f t="shared" si="0"/>
        <v>4693.3919458276714</v>
      </c>
      <c r="F28" s="86">
        <f t="shared" si="0"/>
        <v>2165.9618332836035</v>
      </c>
      <c r="J28" s="35"/>
      <c r="K28" s="36"/>
      <c r="L28" s="36"/>
    </row>
    <row r="29" spans="1:12" x14ac:dyDescent="0.25">
      <c r="A29" s="35"/>
      <c r="B29" s="36">
        <f>B28</f>
        <v>4693.3919458276714</v>
      </c>
      <c r="C29" s="36">
        <f>C28</f>
        <v>2165.9618332836035</v>
      </c>
      <c r="D29">
        <f>D30</f>
        <v>37</v>
      </c>
      <c r="E29" s="86">
        <f t="shared" si="0"/>
        <v>4693.3919458276714</v>
      </c>
      <c r="F29" s="86">
        <f t="shared" si="0"/>
        <v>2165.9618332836035</v>
      </c>
    </row>
    <row r="30" spans="1:12" x14ac:dyDescent="0.25">
      <c r="A30" s="35">
        <v>37.5</v>
      </c>
      <c r="B30" s="36">
        <f>K18</f>
        <v>4817.3849957365228</v>
      </c>
      <c r="C30" s="36">
        <f>L18</f>
        <v>2207.6651113808434</v>
      </c>
      <c r="D30">
        <f>D28+3</f>
        <v>37</v>
      </c>
      <c r="E30" s="86">
        <f t="shared" si="0"/>
        <v>4817.3849957365228</v>
      </c>
      <c r="F30" s="86">
        <f t="shared" si="0"/>
        <v>2207.6651113808434</v>
      </c>
    </row>
    <row r="31" spans="1:12" x14ac:dyDescent="0.25">
      <c r="A31" s="35"/>
      <c r="B31" s="36">
        <f>B30</f>
        <v>4817.3849957365228</v>
      </c>
      <c r="C31" s="36">
        <f>C30</f>
        <v>2207.6651113808434</v>
      </c>
      <c r="D31">
        <f t="shared" ref="D31:D37" si="2">D29+3</f>
        <v>40</v>
      </c>
      <c r="E31" s="86">
        <f t="shared" si="0"/>
        <v>4817.3849957365228</v>
      </c>
      <c r="F31" s="86">
        <f t="shared" si="0"/>
        <v>2207.6651113808434</v>
      </c>
    </row>
    <row r="32" spans="1:12" x14ac:dyDescent="0.25">
      <c r="A32" s="35">
        <v>40.5</v>
      </c>
      <c r="B32" s="38">
        <f>K19</f>
        <v>5573.4045783065385</v>
      </c>
      <c r="C32" s="38">
        <f>L19</f>
        <v>2240.7102367665266</v>
      </c>
      <c r="D32">
        <f t="shared" si="2"/>
        <v>40</v>
      </c>
      <c r="E32" s="86">
        <f t="shared" si="0"/>
        <v>5573.4045783065385</v>
      </c>
      <c r="F32" s="86">
        <f t="shared" si="0"/>
        <v>2240.7102367665266</v>
      </c>
    </row>
    <row r="33" spans="1:6" x14ac:dyDescent="0.25">
      <c r="A33" s="35"/>
      <c r="B33" s="38">
        <f>B32</f>
        <v>5573.4045783065385</v>
      </c>
      <c r="C33" s="38">
        <f>C32</f>
        <v>2240.7102367665266</v>
      </c>
      <c r="D33">
        <f t="shared" si="2"/>
        <v>43</v>
      </c>
      <c r="E33" s="86">
        <f t="shared" si="0"/>
        <v>5573.4045783065385</v>
      </c>
      <c r="F33" s="86">
        <f t="shared" si="0"/>
        <v>2240.7102367665266</v>
      </c>
    </row>
    <row r="34" spans="1:6" x14ac:dyDescent="0.25">
      <c r="A34" s="35">
        <v>43.5</v>
      </c>
      <c r="B34" s="38">
        <f>K20</f>
        <v>5215.4410202212057</v>
      </c>
      <c r="C34" s="38">
        <f>L20</f>
        <v>2267.1560892816942</v>
      </c>
      <c r="D34">
        <f t="shared" si="2"/>
        <v>43</v>
      </c>
      <c r="E34" s="86">
        <f t="shared" si="0"/>
        <v>5215.4410202212057</v>
      </c>
      <c r="F34" s="86">
        <f t="shared" si="0"/>
        <v>2267.1560892816942</v>
      </c>
    </row>
    <row r="35" spans="1:6" x14ac:dyDescent="0.25">
      <c r="A35" s="35"/>
      <c r="B35" s="38">
        <f>B34</f>
        <v>5215.4410202212057</v>
      </c>
      <c r="C35" s="38">
        <f>C34</f>
        <v>2267.1560892816942</v>
      </c>
      <c r="D35">
        <f t="shared" si="2"/>
        <v>46</v>
      </c>
      <c r="E35" s="86">
        <f t="shared" ref="E35:F37" si="3">B35</f>
        <v>5215.4410202212057</v>
      </c>
      <c r="F35" s="86">
        <f t="shared" si="3"/>
        <v>2267.1560892816942</v>
      </c>
    </row>
    <row r="36" spans="1:6" x14ac:dyDescent="0.25">
      <c r="A36" s="35">
        <v>46.5</v>
      </c>
      <c r="B36" s="38">
        <f>K21</f>
        <v>5285.9210327334931</v>
      </c>
      <c r="C36" s="38">
        <f>L21</f>
        <v>2288.5327402819994</v>
      </c>
      <c r="D36">
        <f t="shared" si="2"/>
        <v>46</v>
      </c>
      <c r="E36" s="86">
        <f t="shared" si="3"/>
        <v>5285.9210327334931</v>
      </c>
      <c r="F36" s="86">
        <f t="shared" si="3"/>
        <v>2288.5327402819994</v>
      </c>
    </row>
    <row r="37" spans="1:6" x14ac:dyDescent="0.25">
      <c r="A37" s="35"/>
      <c r="B37" s="38">
        <f>B36</f>
        <v>5285.9210327334931</v>
      </c>
      <c r="C37" s="38">
        <f>C36</f>
        <v>2288.5327402819994</v>
      </c>
      <c r="D37">
        <f t="shared" si="2"/>
        <v>49</v>
      </c>
      <c r="E37" s="86">
        <f t="shared" si="3"/>
        <v>5285.9210327334931</v>
      </c>
      <c r="F37" s="86">
        <f t="shared" si="3"/>
        <v>2288.5327402819994</v>
      </c>
    </row>
    <row r="38" spans="1:6" x14ac:dyDescent="0.25">
      <c r="A38" s="35"/>
      <c r="B38" s="38"/>
      <c r="C38" s="38"/>
      <c r="E38" s="86"/>
      <c r="F38" s="86"/>
    </row>
    <row r="39" spans="1:6" x14ac:dyDescent="0.25">
      <c r="A39" s="35"/>
      <c r="B39" s="38"/>
      <c r="C39" s="38"/>
      <c r="E39" s="86"/>
      <c r="F39" s="86"/>
    </row>
    <row r="40" spans="1:6" x14ac:dyDescent="0.25">
      <c r="A40" s="35"/>
      <c r="B40" s="38"/>
      <c r="C40" s="38"/>
      <c r="E40" s="86"/>
      <c r="F40" s="86"/>
    </row>
    <row r="41" spans="1:6" x14ac:dyDescent="0.25">
      <c r="A41" s="35"/>
      <c r="B41" s="38"/>
      <c r="C41" s="38"/>
      <c r="E41" s="86"/>
      <c r="F41" s="86"/>
    </row>
    <row r="42" spans="1:6" x14ac:dyDescent="0.25">
      <c r="A42" s="35"/>
      <c r="B42" s="38"/>
      <c r="C42" s="38"/>
      <c r="E42" s="86"/>
      <c r="F42" s="86"/>
    </row>
    <row r="43" spans="1:6" x14ac:dyDescent="0.25">
      <c r="A43" s="35"/>
      <c r="B43" s="38"/>
      <c r="C43" s="38"/>
      <c r="E43" s="86"/>
      <c r="F43" s="86"/>
    </row>
    <row r="44" spans="1:6" x14ac:dyDescent="0.25">
      <c r="A44" s="35"/>
      <c r="B44" s="36"/>
      <c r="C44" s="38"/>
      <c r="E44" s="86"/>
      <c r="F44" s="86"/>
    </row>
    <row r="45" spans="1:6" x14ac:dyDescent="0.25">
      <c r="A45" s="35"/>
      <c r="B45" s="36"/>
      <c r="C45" s="36"/>
      <c r="E45" s="86"/>
      <c r="F45" s="86"/>
    </row>
    <row r="46" spans="1:6" x14ac:dyDescent="0.25">
      <c r="A46" s="35"/>
      <c r="B46" s="36"/>
      <c r="C46" s="36"/>
      <c r="E46" s="86"/>
      <c r="F46" s="86"/>
    </row>
    <row r="47" spans="1:6" x14ac:dyDescent="0.25">
      <c r="A47" s="35"/>
      <c r="B47" s="36"/>
      <c r="C47" s="36"/>
      <c r="E47" s="86"/>
      <c r="F47" s="86"/>
    </row>
    <row r="48" spans="1:6" x14ac:dyDescent="0.25">
      <c r="A48" s="35"/>
      <c r="B48" s="36"/>
      <c r="C48" s="36"/>
      <c r="E48" s="86"/>
      <c r="F48" s="86"/>
    </row>
    <row r="49" spans="1:6" x14ac:dyDescent="0.25">
      <c r="A49" s="35"/>
      <c r="B49" s="36"/>
      <c r="C49" s="36"/>
      <c r="E49" s="86"/>
      <c r="F49" s="86"/>
    </row>
    <row r="50" spans="1:6" x14ac:dyDescent="0.25">
      <c r="A50" s="35"/>
      <c r="B50" s="36"/>
      <c r="C50" s="56"/>
      <c r="E50" s="86"/>
      <c r="F50" s="86"/>
    </row>
    <row r="51" spans="1:6" x14ac:dyDescent="0.25">
      <c r="A51" s="35"/>
      <c r="B51" s="36"/>
      <c r="C51" s="56"/>
      <c r="E51" s="86"/>
      <c r="F51" s="86"/>
    </row>
    <row r="52" spans="1:6" x14ac:dyDescent="0.25">
      <c r="A52" s="35"/>
      <c r="B52" s="36"/>
      <c r="C52" s="56"/>
      <c r="E52" s="86"/>
      <c r="F52" s="86"/>
    </row>
    <row r="53" spans="1:6" x14ac:dyDescent="0.25">
      <c r="A53" s="35"/>
      <c r="B53" s="36"/>
      <c r="C53" s="56"/>
      <c r="E53" s="86"/>
      <c r="F53" s="86"/>
    </row>
    <row r="54" spans="1:6" x14ac:dyDescent="0.25">
      <c r="A54" s="35"/>
      <c r="B54" s="36"/>
      <c r="C54" s="56"/>
      <c r="E54" s="86"/>
      <c r="F54" s="86"/>
    </row>
    <row r="55" spans="1:6" x14ac:dyDescent="0.25">
      <c r="A55" s="84"/>
      <c r="B55" s="85"/>
      <c r="C55" s="87"/>
      <c r="E55" s="86"/>
      <c r="F55" s="86"/>
    </row>
    <row r="56" spans="1:6" ht="15.75" thickBot="1" x14ac:dyDescent="0.3">
      <c r="A56" s="39"/>
      <c r="B56" s="40"/>
      <c r="C56" s="40"/>
      <c r="E56" s="86"/>
      <c r="F56" s="86"/>
    </row>
    <row r="57" spans="1:6" x14ac:dyDescent="0.25">
      <c r="B57" s="86"/>
      <c r="C57" s="86"/>
      <c r="E57" s="86"/>
      <c r="F57" s="86"/>
    </row>
  </sheetData>
  <mergeCells count="1">
    <mergeCell ref="B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Crow Creek</vt:lpstr>
      <vt:lpstr>Graphical Data</vt:lpstr>
      <vt:lpstr>'Crow Creek'!Print_Area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Terracon Consultants, Inc.</dc:creator>
  <cp:lastModifiedBy>McKenney, Maggie E</cp:lastModifiedBy>
  <cp:lastPrinted>2024-02-16T15:24:26Z</cp:lastPrinted>
  <dcterms:created xsi:type="dcterms:W3CDTF">2015-07-16T12:07:38Z</dcterms:created>
  <dcterms:modified xsi:type="dcterms:W3CDTF">2024-11-23T00:56:11Z</dcterms:modified>
</cp:coreProperties>
</file>